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7" activeTab="9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OPĆI DIO 2017" sheetId="7" r:id="rId7"/>
    <sheet name="OPĆI-ŠO" sheetId="8" r:id="rId8"/>
    <sheet name="OPĆI ŠO - 2017" sheetId="9" r:id="rId9"/>
    <sheet name="PLAN PRIHODA 2017-ŠO" sheetId="10" r:id="rId10"/>
  </sheets>
  <definedNames>
    <definedName name="_xlnm.Print_Titles" localSheetId="1">'PLAN PRIHODA'!$1:$1</definedName>
    <definedName name="_xlnm.Print_Titles" localSheetId="9">'PLAN PRIHODA 2017-ŠO'!$2:$3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<sst xmlns="http://schemas.openxmlformats.org/spreadsheetml/2006/main" count="1032" uniqueCount="225">
  <si>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</si>
  <si>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</si>
  <si>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</si>
  <si>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</si>
  <si>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</si>
  <si>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</si>
  <si>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</si>
  <si>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</si>
  <si>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</si>
  <si>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</si>
  <si>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</si>
  <si>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</si>
  <si>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</si>
  <si>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</si>
  <si>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</si>
  <si>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</si>
  <si>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</si>
  <si>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</si>
  <si>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</si>
  <si>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</si>
  <si>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</si>
  <si>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</si>
  <si>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</si>
  <si>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</si>
  <si>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</si>
  <si>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</si>
  <si>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</si>
  <si>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</si>
  <si>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</si>
  <si>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</si>
  <si>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</si>
  <si>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</si>
  <si>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</si>
  <si>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</si>
  <si>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</si>
  <si>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</si>
  <si>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</si>
  <si>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</si>
  <si>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</si>
  <si>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</si>
  <si>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</si>
  <si>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</si>
  <si>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</si>
  <si>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</si>
  <si>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</si>
  <si>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</si>
  <si>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</si>
  <si>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</si>
  <si>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</si>
  <si>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</si>
  <si>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</si>
  <si>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</si>
  <si>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</si>
  <si>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</si>
  <si>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</si>
  <si>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</si>
  <si>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</si>
  <si>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</si>
  <si>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</si>
  <si>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</si>
  <si>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</si>
  <si>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</si>
  <si>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</si>
  <si>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</si>
  <si>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</si>
  <si>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</si>
  <si>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</si>
  <si>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</si>
  <si>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</si>
  <si>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</si>
  <si>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</si>
  <si>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</si>
  <si>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</si>
  <si>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</si>
  <si>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</si>
  <si>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</si>
  <si>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</si>
  <si>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</si>
  <si>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</si>
  <si>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</si>
  <si>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</si>
  <si>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</si>
  <si>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</si>
  <si>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</si>
  <si>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</si>
  <si>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</si>
  <si>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</si>
  <si>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</si>
  <si>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</si>
  <si>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</si>
  <si>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</si>
  <si>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</si>
  <si>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</si>
  <si>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</si>
  <si>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</si>
  <si>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</si>
  <si>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</si>
  <si>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</si>
  <si>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</si>
  <si>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</si>
  <si>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</si>
  <si>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</si>
  <si>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</si>
  <si>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</si>
  <si>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</si>
  <si>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</si>
  <si>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</si>
  <si>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</si>
  <si>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</si>
  <si>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</si>
  <si>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</si>
  <si>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</si>
  <si>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</si>
  <si>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</si>
  <si>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</si>
  <si>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</si>
  <si>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</si>
  <si>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</si>
  <si>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</si>
  <si>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</si>
  <si>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</si>
  <si>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</si>
  <si>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</si>
  <si>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</si>
  <si>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</si>
  <si>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</si>
  <si>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</si>
  <si>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</si>
  <si>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</si>
  <si>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</si>
  <si>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</si>
  <si>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</si>
  <si>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</si>
  <si>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</si>
  <si>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</si>
  <si>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</si>
  <si>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</si>
  <si>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</si>
  <si>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</si>
  <si>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</si>
  <si>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</si>
  <si>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</si>
  <si>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</si>
  <si>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</si>
  <si>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</si>
  <si>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</si>
  <si>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</si>
  <si>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</si>
  <si>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</si>
  <si>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</si>
  <si>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</si>
  <si>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</si>
  <si>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</si>
  <si>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</si>
  <si>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</si>
  <si>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</si>
  <si>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</si>
  <si>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</si>
  <si>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</si>
  <si>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</si>
  <si>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</si>
  <si>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</si>
  <si>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</si>
  <si>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</si>
  <si>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</si>
  <si>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</si>
  <si>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</si>
  <si>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</si>
  <si>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</si>
  <si>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</si>
  <si>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</si>
  <si>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</si>
  <si>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</si>
  <si>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</si>
  <si>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</si>
  <si>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</si>
  <si>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</si>
  <si>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</si>
  <si>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</si>
  <si>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</si>
  <si>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</si>
  <si>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</si>
  <si>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</si>
  <si>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>Aktivnost A100002 Produženi boravak</t>
  </si>
  <si>
    <t>Produženi boravak</t>
  </si>
  <si>
    <t>Reprezentacija</t>
  </si>
  <si>
    <t>T 100004</t>
  </si>
  <si>
    <t>Premije osiguranja</t>
  </si>
  <si>
    <t>Prijedlog plana 
za 2016.</t>
  </si>
  <si>
    <t>Projekcija plana
za 2017.</t>
  </si>
  <si>
    <t>Projekcija plana 
za 2018.</t>
  </si>
  <si>
    <t>Ukupno prihodi i primici za 2017.</t>
  </si>
  <si>
    <t>Gradske</t>
  </si>
  <si>
    <t>AZOO</t>
  </si>
  <si>
    <t>Predsjednik ŠO: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</si>
  <si>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</si>
  <si>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</si>
  <si>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</si>
  <si>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</si>
  <si>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</si>
  <si>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</si>
  <si>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</si>
  <si>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</si>
  <si>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</si>
  <si>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</si>
  <si>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</si>
  <si>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</si>
  <si>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</si>
  <si>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</si>
  <si>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</si>
  <si>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</si>
  <si>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PROJEKCIJA PLANA ZA 2018.</t>
  </si>
  <si>
    <t xml:space="preserve"> FINANCIJSKI PLAN OSNOVNA ŠKOLA DRAGUTINA DOMJANIĆA, Sveti Ivan Zelina 
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</si>
  <si>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</si>
  <si>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</si>
  <si>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</si>
  <si>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 xml:space="preserve">PRIJEDLOG PLANA ZA 2017.
</t>
  </si>
  <si>
    <r>
      <t xml:space="preserve">Pomoći
</t>
    </r>
    <r>
      <rPr>
        <b/>
        <sz val="8"/>
        <color indexed="8"/>
        <rFont val="Arial"/>
        <family val="2"/>
      </rPr>
      <t xml:space="preserve">
</t>
    </r>
  </si>
  <si>
    <t>PROJEKCIJA PLANA ZA 2019.</t>
  </si>
  <si>
    <t>Tekući projekt T100021 Pomoćnici u nastavi-Mladi za mlade, Pomoć sebi i drugima</t>
  </si>
  <si>
    <t>Instrumenti,uređaji i strojevi</t>
  </si>
  <si>
    <t>SVEUKUPNO:</t>
  </si>
  <si>
    <t>Kapitalni projekt K100060 PŠ Komin-izrada projektne dokumentacije</t>
  </si>
  <si>
    <t>mr. Gordana Čosić, prof.</t>
  </si>
  <si>
    <t xml:space="preserve">U Svetom Ivanu Zelini 23. 12. 2016.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</si>
</sst>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5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4" fontId="76" fillId="52" borderId="43" xfId="0" applyNumberFormat="1" applyFont="1" applyFill="1" applyBorder="1" applyAlignment="1" applyProtection="1">
      <alignment/>
      <protection/>
    </xf>
    <xf numFmtId="0" fontId="77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53" borderId="43" xfId="0" applyNumberFormat="1" applyFont="1" applyFill="1" applyBorder="1" applyAlignment="1" applyProtection="1">
      <alignment horizontal="center"/>
      <protection/>
    </xf>
    <xf numFmtId="0" fontId="23" fillId="53" borderId="43" xfId="0" applyNumberFormat="1" applyFont="1" applyFill="1" applyBorder="1" applyAlignment="1" applyProtection="1">
      <alignment wrapText="1"/>
      <protection/>
    </xf>
    <xf numFmtId="4" fontId="23" fillId="53" borderId="43" xfId="0" applyNumberFormat="1" applyFont="1" applyFill="1" applyBorder="1" applyAlignment="1" applyProtection="1">
      <alignment/>
      <protection/>
    </xf>
    <xf numFmtId="4" fontId="24" fillId="53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0" fillId="0" borderId="47" xfId="0" applyNumberFormat="1" applyFill="1" applyBorder="1" applyAlignment="1" applyProtection="1">
      <alignment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2" t="s">
        <v>140</v>
      </c>
      <c r="B1" s="212"/>
      <c r="C1" s="212"/>
      <c r="D1" s="212"/>
      <c r="E1" s="212"/>
      <c r="F1" s="212"/>
      <c r="G1" s="212"/>
      <c r="H1" s="212"/>
    </row>
    <row r="2" spans="1:8" s="72" customFormat="1" ht="26.25" customHeight="1">
      <c r="A2" s="212" t="s">
        <v>48</v>
      </c>
      <c r="B2" s="212"/>
      <c r="C2" s="212"/>
      <c r="D2" s="212"/>
      <c r="E2" s="212"/>
      <c r="F2" s="212"/>
      <c r="G2" s="223"/>
      <c r="H2" s="223"/>
    </row>
    <row r="3" spans="1:8" ht="25.5" customHeight="1">
      <c r="A3" s="212"/>
      <c r="B3" s="212"/>
      <c r="C3" s="212"/>
      <c r="D3" s="212"/>
      <c r="E3" s="212"/>
      <c r="F3" s="212"/>
      <c r="G3" s="212"/>
      <c r="H3" s="214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17" t="s">
        <v>49</v>
      </c>
      <c r="B6" s="216"/>
      <c r="C6" s="216"/>
      <c r="D6" s="216"/>
      <c r="E6" s="222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17" t="s">
        <v>3</v>
      </c>
      <c r="B7" s="216"/>
      <c r="C7" s="216"/>
      <c r="D7" s="216"/>
      <c r="E7" s="222"/>
      <c r="F7" s="83">
        <v>10789589</v>
      </c>
      <c r="G7" s="83">
        <v>10789589</v>
      </c>
      <c r="H7" s="83">
        <v>10789589</v>
      </c>
    </row>
    <row r="8" spans="1:8" ht="22.5" customHeight="1">
      <c r="A8" s="224" t="s">
        <v>4</v>
      </c>
      <c r="B8" s="222"/>
      <c r="C8" s="222"/>
      <c r="D8" s="222"/>
      <c r="E8" s="222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15" t="s">
        <v>5</v>
      </c>
      <c r="B10" s="216"/>
      <c r="C10" s="216"/>
      <c r="D10" s="216"/>
      <c r="E10" s="225"/>
      <c r="F10" s="84">
        <v>10446389</v>
      </c>
      <c r="G10" s="84">
        <v>10446389</v>
      </c>
      <c r="H10" s="84">
        <v>10446389</v>
      </c>
    </row>
    <row r="11" spans="1:8" ht="22.5" customHeight="1">
      <c r="A11" s="224" t="s">
        <v>6</v>
      </c>
      <c r="B11" s="222"/>
      <c r="C11" s="222"/>
      <c r="D11" s="222"/>
      <c r="E11" s="222"/>
      <c r="F11" s="84">
        <v>343200</v>
      </c>
      <c r="G11" s="84">
        <v>343200</v>
      </c>
      <c r="H11" s="84">
        <v>343200</v>
      </c>
    </row>
    <row r="12" spans="1:8" ht="22.5" customHeight="1">
      <c r="A12" s="215" t="s">
        <v>7</v>
      </c>
      <c r="B12" s="216"/>
      <c r="C12" s="216"/>
      <c r="D12" s="216"/>
      <c r="E12" s="216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12"/>
      <c r="B13" s="213"/>
      <c r="C13" s="213"/>
      <c r="D13" s="213"/>
      <c r="E13" s="213"/>
      <c r="F13" s="214"/>
      <c r="G13" s="214"/>
      <c r="H13" s="214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18" t="s">
        <v>8</v>
      </c>
      <c r="B15" s="219"/>
      <c r="C15" s="219"/>
      <c r="D15" s="219"/>
      <c r="E15" s="220"/>
      <c r="F15" s="86">
        <v>0</v>
      </c>
      <c r="G15" s="86">
        <v>0</v>
      </c>
      <c r="H15" s="84">
        <v>0</v>
      </c>
    </row>
    <row r="16" spans="1:8" s="67" customFormat="1" ht="25.5" customHeight="1">
      <c r="A16" s="221"/>
      <c r="B16" s="213"/>
      <c r="C16" s="213"/>
      <c r="D16" s="213"/>
      <c r="E16" s="213"/>
      <c r="F16" s="214"/>
      <c r="G16" s="214"/>
      <c r="H16" s="214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17" t="s">
        <v>9</v>
      </c>
      <c r="B18" s="216"/>
      <c r="C18" s="216"/>
      <c r="D18" s="216"/>
      <c r="E18" s="216"/>
      <c r="F18" s="83"/>
      <c r="G18" s="83"/>
      <c r="H18" s="83"/>
    </row>
    <row r="19" spans="1:8" s="67" customFormat="1" ht="22.5" customHeight="1">
      <c r="A19" s="217" t="s">
        <v>10</v>
      </c>
      <c r="B19" s="216"/>
      <c r="C19" s="216"/>
      <c r="D19" s="216"/>
      <c r="E19" s="216"/>
      <c r="F19" s="83"/>
      <c r="G19" s="83"/>
      <c r="H19" s="83"/>
    </row>
    <row r="20" spans="1:8" s="67" customFormat="1" ht="22.5" customHeight="1">
      <c r="A20" s="215" t="s">
        <v>11</v>
      </c>
      <c r="B20" s="216"/>
      <c r="C20" s="216"/>
      <c r="D20" s="216"/>
      <c r="E20" s="216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15" t="s">
        <v>12</v>
      </c>
      <c r="B22" s="216"/>
      <c r="C22" s="216"/>
      <c r="D22" s="216"/>
      <c r="E22" s="216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9"/>
  <sheetViews>
    <sheetView tabSelected="1" zoomScalePageLayoutView="0" workbookViewId="0" topLeftCell="A307">
      <selection activeCell="B314" sqref="B314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0.2890625" style="105" hidden="1" customWidth="1"/>
    <col min="9" max="10" width="10.8515625" style="105" customWidth="1"/>
    <col min="11" max="11" width="9.8515625" style="2" customWidth="1"/>
    <col min="12" max="13" width="7.00390625" style="2" customWidth="1"/>
    <col min="14" max="14" width="12.421875" style="2" bestFit="1" customWidth="1"/>
    <col min="15" max="15" width="12.7109375" style="2" customWidth="1"/>
    <col min="16" max="16384" width="11.421875" style="10" customWidth="1"/>
  </cols>
  <sheetData>
    <row r="1" spans="1:15" ht="26.25" customHeight="1">
      <c r="A1" s="236" t="s">
        <v>182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11" customFormat="1" ht="52.5" customHeight="1">
      <c r="A2" s="258" t="s">
        <v>29</v>
      </c>
      <c r="B2" s="258" t="s">
        <v>30</v>
      </c>
      <c r="C2" s="258" t="s">
        <v>216</v>
      </c>
      <c r="D2" s="258" t="s">
        <v>176</v>
      </c>
      <c r="E2" s="258" t="s">
        <v>177</v>
      </c>
      <c r="F2" s="260" t="s">
        <v>145</v>
      </c>
      <c r="G2" s="260" t="s">
        <v>178</v>
      </c>
      <c r="H2" s="204"/>
      <c r="I2" s="262" t="s">
        <v>217</v>
      </c>
      <c r="J2" s="263"/>
      <c r="K2" s="258" t="s">
        <v>180</v>
      </c>
      <c r="L2" s="256" t="s">
        <v>22</v>
      </c>
      <c r="M2" s="256" t="s">
        <v>23</v>
      </c>
      <c r="N2" s="258" t="s">
        <v>211</v>
      </c>
      <c r="O2" s="258" t="s">
        <v>218</v>
      </c>
    </row>
    <row r="3" spans="1:17" ht="18" customHeight="1">
      <c r="A3" s="259"/>
      <c r="B3" s="259"/>
      <c r="C3" s="259"/>
      <c r="D3" s="259"/>
      <c r="E3" s="259"/>
      <c r="F3" s="261"/>
      <c r="G3" s="261"/>
      <c r="H3" s="197"/>
      <c r="I3" s="197" t="s">
        <v>192</v>
      </c>
      <c r="J3" s="197" t="s">
        <v>193</v>
      </c>
      <c r="K3" s="259"/>
      <c r="L3" s="257"/>
      <c r="M3" s="257"/>
      <c r="N3" s="259"/>
      <c r="O3" s="259"/>
      <c r="Q3" s="11"/>
    </row>
    <row r="4" spans="1:3" s="11" customFormat="1" ht="12.75">
      <c r="A4" s="93"/>
      <c r="B4" s="184" t="s">
        <v>103</v>
      </c>
      <c r="C4"/>
    </row>
    <row r="5" spans="1:15" ht="12.75" customHeight="1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93"/>
      <c r="B7" s="95" t="s">
        <v>210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93"/>
      <c r="B10" s="243" t="s">
        <v>195</v>
      </c>
      <c r="C10" s="238"/>
      <c r="D10" s="238"/>
      <c r="E10" s="238"/>
      <c r="F10" s="238"/>
      <c r="G10" s="238"/>
      <c r="H10"/>
      <c r="I10"/>
      <c r="J10"/>
      <c r="K10"/>
      <c r="L10" s="10"/>
      <c r="M10" s="10"/>
      <c r="N10" s="10"/>
      <c r="O10" s="10"/>
    </row>
    <row r="11" spans="1:2" s="11" customFormat="1" ht="12.75">
      <c r="A11" s="93"/>
      <c r="B11" s="107"/>
    </row>
    <row r="12" spans="1:15" s="11" customFormat="1" ht="12.75" customHeight="1">
      <c r="A12" s="139" t="s">
        <v>89</v>
      </c>
      <c r="B12" s="206" t="s">
        <v>196</v>
      </c>
      <c r="C12" s="207"/>
      <c r="D12" s="207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</row>
    <row r="13" spans="1:15" s="11" customFormat="1" ht="12.75">
      <c r="A13" s="125">
        <v>3</v>
      </c>
      <c r="B13" s="126" t="s">
        <v>32</v>
      </c>
      <c r="C13" s="127">
        <f>D13+E13+F13+G13+H13+K13</f>
        <v>9096244</v>
      </c>
      <c r="D13" s="127">
        <f>D14+D22</f>
        <v>9096244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N14+N22</f>
        <v>9096244</v>
      </c>
      <c r="O13" s="127">
        <f aca="true" t="shared" si="0" ref="O13:O24">N13</f>
        <v>9096244</v>
      </c>
    </row>
    <row r="14" spans="1:15" s="11" customFormat="1" ht="12.75" customHeight="1">
      <c r="A14" s="129">
        <v>31</v>
      </c>
      <c r="B14" s="130" t="s">
        <v>33</v>
      </c>
      <c r="C14" s="131">
        <f>D14+E14+F14+G14+H14+K14</f>
        <v>8606400</v>
      </c>
      <c r="D14" s="131">
        <f>D15+D17+D19</f>
        <v>8606400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>N15+N17+N19</f>
        <v>8606400</v>
      </c>
      <c r="O14" s="131">
        <f t="shared" si="0"/>
        <v>8606400</v>
      </c>
    </row>
    <row r="15" spans="1:15" ht="12.75">
      <c r="A15" s="152">
        <v>311</v>
      </c>
      <c r="B15" s="110" t="s">
        <v>34</v>
      </c>
      <c r="C15" s="128">
        <f>D15+E15+F15+G15+H15+K15</f>
        <v>7000000</v>
      </c>
      <c r="D15" s="128">
        <f>D16</f>
        <v>7000000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N16</f>
        <v>7000000</v>
      </c>
      <c r="O15" s="128">
        <f t="shared" si="0"/>
        <v>7000000</v>
      </c>
    </row>
    <row r="16" spans="1:15" ht="12.75" customHeight="1">
      <c r="A16" s="108">
        <v>3111</v>
      </c>
      <c r="B16" s="109" t="s">
        <v>70</v>
      </c>
      <c r="C16" s="165">
        <f>D16+E16+F16+G16+H16+K16</f>
        <v>7000000</v>
      </c>
      <c r="D16" s="112">
        <v>7000000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63">
        <f>C16</f>
        <v>7000000</v>
      </c>
      <c r="O16" s="111">
        <f t="shared" si="0"/>
        <v>7000000</v>
      </c>
    </row>
    <row r="17" spans="1:15" ht="12.75">
      <c r="A17" s="152">
        <v>312</v>
      </c>
      <c r="B17" s="110" t="s">
        <v>35</v>
      </c>
      <c r="C17" s="128">
        <f>D17</f>
        <v>363000</v>
      </c>
      <c r="D17" s="128">
        <f>SUM(D18)</f>
        <v>363000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N18</f>
        <v>363000</v>
      </c>
      <c r="O17" s="128">
        <f t="shared" si="0"/>
        <v>363000</v>
      </c>
    </row>
    <row r="18" spans="1:15" ht="12.75" customHeight="1">
      <c r="A18" s="108">
        <v>3121</v>
      </c>
      <c r="B18" s="109" t="s">
        <v>35</v>
      </c>
      <c r="C18" s="112">
        <f>D18</f>
        <v>363000</v>
      </c>
      <c r="D18" s="112">
        <v>363000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63">
        <f>C18</f>
        <v>363000</v>
      </c>
      <c r="O18" s="111">
        <f t="shared" si="0"/>
        <v>363000</v>
      </c>
    </row>
    <row r="19" spans="1:15" ht="12.75">
      <c r="A19" s="152">
        <v>313</v>
      </c>
      <c r="B19" s="110" t="s">
        <v>36</v>
      </c>
      <c r="C19" s="128">
        <f>D19+E19+F19+G19+H19+K19</f>
        <v>1243400</v>
      </c>
      <c r="D19" s="128">
        <f>SUM(D20:D21)</f>
        <v>1243400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N20+N21</f>
        <v>1243400</v>
      </c>
      <c r="O19" s="128">
        <f t="shared" si="0"/>
        <v>1243400</v>
      </c>
    </row>
    <row r="20" spans="1:15" ht="12.75" customHeight="1">
      <c r="A20" s="108">
        <v>3132</v>
      </c>
      <c r="B20" s="109" t="s">
        <v>71</v>
      </c>
      <c r="C20" s="165">
        <f>D20</f>
        <v>1085000</v>
      </c>
      <c r="D20" s="112">
        <v>1085000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63">
        <f>C20</f>
        <v>1085000</v>
      </c>
      <c r="O20" s="111">
        <f t="shared" si="0"/>
        <v>1085000</v>
      </c>
    </row>
    <row r="21" spans="1:15" ht="15.75" customHeight="1">
      <c r="A21" s="108">
        <v>3133</v>
      </c>
      <c r="B21" s="109" t="s">
        <v>72</v>
      </c>
      <c r="C21" s="165">
        <f>D21+E21+F21+G21+H21+K21</f>
        <v>158400</v>
      </c>
      <c r="D21" s="112">
        <v>158400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63">
        <f>C21</f>
        <v>158400</v>
      </c>
      <c r="O21" s="111">
        <f t="shared" si="0"/>
        <v>158400</v>
      </c>
    </row>
    <row r="22" spans="1:15" ht="15.75" customHeight="1">
      <c r="A22" s="129">
        <v>32</v>
      </c>
      <c r="B22" s="130" t="s">
        <v>37</v>
      </c>
      <c r="C22" s="131">
        <f>C23</f>
        <v>489844</v>
      </c>
      <c r="D22" s="131">
        <f>D23</f>
        <v>489844</v>
      </c>
      <c r="E22" s="148"/>
      <c r="F22" s="148"/>
      <c r="G22" s="131"/>
      <c r="H22" s="131"/>
      <c r="I22" s="131"/>
      <c r="J22" s="131"/>
      <c r="K22" s="148"/>
      <c r="L22" s="148"/>
      <c r="M22" s="148"/>
      <c r="N22" s="131">
        <f>N23</f>
        <v>489844</v>
      </c>
      <c r="O22" s="131">
        <f t="shared" si="0"/>
        <v>489844</v>
      </c>
    </row>
    <row r="23" spans="1:15" ht="15.75" customHeight="1">
      <c r="A23" s="152">
        <v>321</v>
      </c>
      <c r="B23" s="110" t="s">
        <v>38</v>
      </c>
      <c r="C23" s="153">
        <f>C24</f>
        <v>489844</v>
      </c>
      <c r="D23" s="153">
        <f>D24</f>
        <v>489844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28">
        <f>N24</f>
        <v>489844</v>
      </c>
      <c r="O23" s="128">
        <f t="shared" si="0"/>
        <v>489844</v>
      </c>
    </row>
    <row r="24" spans="1:15" ht="15.75" customHeight="1">
      <c r="A24" s="114">
        <v>3212</v>
      </c>
      <c r="B24" s="134" t="s">
        <v>86</v>
      </c>
      <c r="C24" s="115">
        <f>D24+E24+F24+G24+H24+K24</f>
        <v>489844</v>
      </c>
      <c r="D24" s="115">
        <v>489844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63">
        <f>C24</f>
        <v>489844</v>
      </c>
      <c r="O24" s="116">
        <f t="shared" si="0"/>
        <v>489844</v>
      </c>
    </row>
    <row r="25" spans="1:15" ht="15.75" customHeight="1">
      <c r="A25" s="119"/>
      <c r="B25" s="15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</row>
    <row r="26" spans="1:15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8"/>
    </row>
    <row r="27" spans="1:15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8"/>
    </row>
    <row r="28" spans="1:15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8"/>
    </row>
    <row r="29" spans="1:15" ht="15.75" customHeight="1">
      <c r="A29" s="93"/>
      <c r="B29" s="95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 customHeight="1">
      <c r="A30" s="93"/>
      <c r="B30" s="243" t="s">
        <v>183</v>
      </c>
      <c r="C30" s="238"/>
      <c r="D30" s="238"/>
      <c r="E30" s="238"/>
      <c r="F30" s="238"/>
      <c r="G30" s="238"/>
      <c r="H30"/>
      <c r="I30"/>
      <c r="J30"/>
      <c r="K30"/>
      <c r="L30" s="10"/>
      <c r="M30" s="10"/>
      <c r="N30" s="10"/>
      <c r="O30" s="10"/>
    </row>
    <row r="31" spans="1:15" ht="15.75" customHeight="1">
      <c r="A31" s="93"/>
      <c r="B31" s="10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139" t="s">
        <v>93</v>
      </c>
      <c r="B32" s="206" t="s">
        <v>184</v>
      </c>
      <c r="C32" s="207"/>
      <c r="D32" s="207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</row>
    <row r="33" spans="1:15" ht="15.75" customHeight="1">
      <c r="A33" s="125">
        <v>3</v>
      </c>
      <c r="B33" s="126" t="s">
        <v>32</v>
      </c>
      <c r="C33" s="127">
        <f>I33</f>
        <v>131500</v>
      </c>
      <c r="D33" s="127"/>
      <c r="E33" s="127"/>
      <c r="F33" s="127"/>
      <c r="G33" s="127"/>
      <c r="H33" s="127"/>
      <c r="I33" s="127">
        <f>I34+I42</f>
        <v>131500</v>
      </c>
      <c r="J33" s="127"/>
      <c r="K33" s="127"/>
      <c r="L33" s="127"/>
      <c r="M33" s="127"/>
      <c r="N33" s="127">
        <f>N34+N42</f>
        <v>131500</v>
      </c>
      <c r="O33" s="127">
        <f aca="true" t="shared" si="1" ref="O33:O44">N33</f>
        <v>131500</v>
      </c>
    </row>
    <row r="34" spans="1:15" ht="15.75" customHeight="1">
      <c r="A34" s="129">
        <v>31</v>
      </c>
      <c r="B34" s="130" t="s">
        <v>33</v>
      </c>
      <c r="C34" s="131">
        <f>I34</f>
        <v>123500</v>
      </c>
      <c r="D34" s="131"/>
      <c r="E34" s="131"/>
      <c r="F34" s="131"/>
      <c r="G34" s="131"/>
      <c r="H34" s="131"/>
      <c r="I34" s="131">
        <f>I35+I37+I39</f>
        <v>123500</v>
      </c>
      <c r="J34" s="131"/>
      <c r="K34" s="131"/>
      <c r="L34" s="131"/>
      <c r="M34" s="131"/>
      <c r="N34" s="131">
        <f>N35+N37+N39</f>
        <v>123500</v>
      </c>
      <c r="O34" s="131">
        <f t="shared" si="1"/>
        <v>123500</v>
      </c>
    </row>
    <row r="35" spans="1:15" s="11" customFormat="1" ht="12.75">
      <c r="A35" s="152">
        <v>311</v>
      </c>
      <c r="B35" s="110" t="s">
        <v>34</v>
      </c>
      <c r="C35" s="128">
        <f>I35</f>
        <v>100000</v>
      </c>
      <c r="D35" s="128"/>
      <c r="E35" s="128"/>
      <c r="F35" s="128"/>
      <c r="G35" s="128"/>
      <c r="H35" s="128"/>
      <c r="I35" s="128">
        <f>I36</f>
        <v>100000</v>
      </c>
      <c r="J35" s="128"/>
      <c r="K35" s="128"/>
      <c r="L35" s="128"/>
      <c r="M35" s="128"/>
      <c r="N35" s="128">
        <f>N36</f>
        <v>100000</v>
      </c>
      <c r="O35" s="128">
        <f t="shared" si="1"/>
        <v>100000</v>
      </c>
    </row>
    <row r="36" spans="1:15" ht="12.75" customHeight="1">
      <c r="A36" s="108">
        <v>3111</v>
      </c>
      <c r="B36" s="109" t="s">
        <v>70</v>
      </c>
      <c r="C36" s="112">
        <f>I36</f>
        <v>100000</v>
      </c>
      <c r="D36" s="112"/>
      <c r="E36" s="112"/>
      <c r="F36" s="112"/>
      <c r="G36" s="112"/>
      <c r="H36" s="112"/>
      <c r="I36" s="112">
        <v>100000</v>
      </c>
      <c r="J36" s="112"/>
      <c r="K36" s="112"/>
      <c r="L36" s="112"/>
      <c r="M36" s="112"/>
      <c r="N36" s="163">
        <f>C36</f>
        <v>100000</v>
      </c>
      <c r="O36" s="111">
        <f t="shared" si="1"/>
        <v>100000</v>
      </c>
    </row>
    <row r="37" spans="1:15" ht="12.75">
      <c r="A37" s="152">
        <v>312</v>
      </c>
      <c r="B37" s="110" t="s">
        <v>35</v>
      </c>
      <c r="C37" s="128">
        <f>C38</f>
        <v>6300</v>
      </c>
      <c r="D37" s="128"/>
      <c r="E37" s="128"/>
      <c r="F37" s="128"/>
      <c r="G37" s="128"/>
      <c r="H37" s="128"/>
      <c r="I37" s="128">
        <f>I38</f>
        <v>6300</v>
      </c>
      <c r="J37" s="128"/>
      <c r="K37" s="128"/>
      <c r="L37" s="128"/>
      <c r="M37" s="128"/>
      <c r="N37" s="128">
        <f>N38</f>
        <v>6300</v>
      </c>
      <c r="O37" s="128">
        <f t="shared" si="1"/>
        <v>6300</v>
      </c>
    </row>
    <row r="38" spans="1:15" ht="12.75" customHeight="1">
      <c r="A38" s="108">
        <v>3121</v>
      </c>
      <c r="B38" s="109" t="s">
        <v>35</v>
      </c>
      <c r="C38" s="112">
        <v>6300</v>
      </c>
      <c r="D38" s="112"/>
      <c r="E38" s="112"/>
      <c r="F38" s="112"/>
      <c r="G38" s="112"/>
      <c r="H38" s="112"/>
      <c r="I38" s="112">
        <v>6300</v>
      </c>
      <c r="J38" s="112"/>
      <c r="K38" s="112"/>
      <c r="L38" s="112"/>
      <c r="M38" s="112"/>
      <c r="N38" s="163">
        <f>C38</f>
        <v>6300</v>
      </c>
      <c r="O38" s="111">
        <f t="shared" si="1"/>
        <v>6300</v>
      </c>
    </row>
    <row r="39" spans="1:15" ht="12.75">
      <c r="A39" s="152">
        <v>313</v>
      </c>
      <c r="B39" s="110" t="s">
        <v>36</v>
      </c>
      <c r="C39" s="128">
        <f>D39+E39+F39+G39+I39+J39+K39</f>
        <v>17200</v>
      </c>
      <c r="D39" s="128"/>
      <c r="E39" s="128"/>
      <c r="F39" s="128"/>
      <c r="G39" s="128"/>
      <c r="H39" s="128"/>
      <c r="I39" s="128">
        <f>I40+I41</f>
        <v>17200</v>
      </c>
      <c r="J39" s="128"/>
      <c r="K39" s="128"/>
      <c r="L39" s="128"/>
      <c r="M39" s="128"/>
      <c r="N39" s="128">
        <f>N40+N41</f>
        <v>17200</v>
      </c>
      <c r="O39" s="128">
        <f t="shared" si="1"/>
        <v>17200</v>
      </c>
    </row>
    <row r="40" spans="1:15" ht="12.75" customHeight="1">
      <c r="A40" s="108">
        <v>3132</v>
      </c>
      <c r="B40" s="109" t="s">
        <v>71</v>
      </c>
      <c r="C40" s="112">
        <f>I40</f>
        <v>15500</v>
      </c>
      <c r="D40" s="112"/>
      <c r="E40" s="112"/>
      <c r="F40" s="112"/>
      <c r="G40" s="112"/>
      <c r="H40" s="112"/>
      <c r="I40" s="112">
        <v>15500</v>
      </c>
      <c r="J40" s="112"/>
      <c r="K40" s="112"/>
      <c r="L40" s="112"/>
      <c r="M40" s="112"/>
      <c r="N40" s="163">
        <f>C40</f>
        <v>15500</v>
      </c>
      <c r="O40" s="111">
        <f t="shared" si="1"/>
        <v>15500</v>
      </c>
    </row>
    <row r="41" spans="1:15" ht="12.75">
      <c r="A41" s="108">
        <v>3133</v>
      </c>
      <c r="B41" s="109" t="s">
        <v>72</v>
      </c>
      <c r="C41" s="112">
        <f>I41</f>
        <v>1700</v>
      </c>
      <c r="D41" s="112"/>
      <c r="E41" s="112"/>
      <c r="F41" s="112"/>
      <c r="G41" s="112"/>
      <c r="H41" s="112"/>
      <c r="I41" s="112">
        <v>1700</v>
      </c>
      <c r="J41" s="112"/>
      <c r="K41" s="112"/>
      <c r="L41" s="112"/>
      <c r="M41" s="112"/>
      <c r="N41" s="163">
        <f>C41</f>
        <v>1700</v>
      </c>
      <c r="O41" s="111">
        <f t="shared" si="1"/>
        <v>1700</v>
      </c>
    </row>
    <row r="42" spans="1:15" ht="12.75" customHeight="1">
      <c r="A42" s="129">
        <v>32</v>
      </c>
      <c r="B42" s="130" t="s">
        <v>37</v>
      </c>
      <c r="C42" s="131">
        <f>C43</f>
        <v>8000</v>
      </c>
      <c r="D42" s="131"/>
      <c r="E42" s="148"/>
      <c r="F42" s="148"/>
      <c r="G42" s="131"/>
      <c r="H42" s="131"/>
      <c r="I42" s="131">
        <f>I43</f>
        <v>8000</v>
      </c>
      <c r="J42" s="131"/>
      <c r="K42" s="148"/>
      <c r="L42" s="148"/>
      <c r="M42" s="148"/>
      <c r="N42" s="131">
        <f>N43</f>
        <v>8000</v>
      </c>
      <c r="O42" s="131">
        <f t="shared" si="1"/>
        <v>8000</v>
      </c>
    </row>
    <row r="43" spans="1:15" ht="12.75">
      <c r="A43" s="152">
        <v>321</v>
      </c>
      <c r="B43" s="110" t="s">
        <v>38</v>
      </c>
      <c r="C43" s="153">
        <f>C44</f>
        <v>8000</v>
      </c>
      <c r="D43" s="153"/>
      <c r="E43" s="153"/>
      <c r="F43" s="153"/>
      <c r="G43" s="153"/>
      <c r="H43" s="153"/>
      <c r="I43" s="153">
        <f>I44</f>
        <v>8000</v>
      </c>
      <c r="J43" s="153"/>
      <c r="K43" s="153"/>
      <c r="L43" s="153"/>
      <c r="M43" s="153"/>
      <c r="N43" s="128">
        <f>N44</f>
        <v>8000</v>
      </c>
      <c r="O43" s="128">
        <f t="shared" si="1"/>
        <v>8000</v>
      </c>
    </row>
    <row r="44" spans="1:15" ht="12.75" customHeight="1">
      <c r="A44" s="114">
        <v>3212</v>
      </c>
      <c r="B44" s="134" t="s">
        <v>86</v>
      </c>
      <c r="C44" s="115">
        <f>I44</f>
        <v>8000</v>
      </c>
      <c r="D44" s="115"/>
      <c r="E44" s="115"/>
      <c r="F44" s="115"/>
      <c r="G44" s="115"/>
      <c r="H44" s="115"/>
      <c r="I44" s="115">
        <v>8000</v>
      </c>
      <c r="J44" s="115"/>
      <c r="K44" s="115"/>
      <c r="L44" s="115"/>
      <c r="M44" s="115"/>
      <c r="N44" s="163">
        <f>C44</f>
        <v>8000</v>
      </c>
      <c r="O44" s="116">
        <f t="shared" si="1"/>
        <v>8000</v>
      </c>
    </row>
    <row r="45" spans="1:15" ht="16.5" customHeight="1">
      <c r="A45" s="119"/>
      <c r="B45" s="155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1"/>
    </row>
    <row r="46" spans="1:15" ht="16.5" customHeight="1">
      <c r="A46" s="92"/>
      <c r="B46" s="1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8"/>
    </row>
    <row r="47" spans="1:15" ht="12.75">
      <c r="A47" s="92"/>
      <c r="B47" s="244" t="s">
        <v>202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1:15" ht="12.75" customHeight="1">
      <c r="A48" s="92"/>
      <c r="B48" s="14" t="s">
        <v>92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118"/>
    </row>
    <row r="49" spans="1:15" ht="12.75">
      <c r="A49" s="141" t="s">
        <v>89</v>
      </c>
      <c r="B49" s="142" t="s">
        <v>197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7"/>
      <c r="O49" s="137"/>
    </row>
    <row r="50" spans="1:15" ht="12.75" customHeight="1">
      <c r="A50" s="125">
        <v>3</v>
      </c>
      <c r="B50" s="126" t="s">
        <v>32</v>
      </c>
      <c r="C50" s="127">
        <f>C51+C83+C87+C91</f>
        <v>1036743</v>
      </c>
      <c r="D50" s="127">
        <f>D51+D83+D87</f>
        <v>89750</v>
      </c>
      <c r="E50" s="127">
        <f>E51+E83+E87+E91</f>
        <v>759843</v>
      </c>
      <c r="F50" s="127">
        <f>F51+F83+F87+F91</f>
        <v>16850</v>
      </c>
      <c r="G50" s="127">
        <f>G51+G83+G87</f>
        <v>163300</v>
      </c>
      <c r="H50" s="127"/>
      <c r="I50" s="127">
        <f>I51+I83+I87</f>
        <v>6000</v>
      </c>
      <c r="J50" s="127">
        <f>J51+J83+J87</f>
        <v>0</v>
      </c>
      <c r="K50" s="127">
        <f>K51+K83+K87</f>
        <v>1000</v>
      </c>
      <c r="L50" s="127"/>
      <c r="M50" s="127"/>
      <c r="N50" s="127">
        <f>N51+N83+N91+N87</f>
        <v>1036743</v>
      </c>
      <c r="O50" s="127">
        <f>N50</f>
        <v>1036743</v>
      </c>
    </row>
    <row r="51" spans="1:15" ht="12.75">
      <c r="A51" s="129">
        <v>32</v>
      </c>
      <c r="B51" s="130" t="s">
        <v>37</v>
      </c>
      <c r="C51" s="131">
        <f>C52+C57+C64+C74+C76</f>
        <v>851126</v>
      </c>
      <c r="D51" s="131">
        <f>D52+D57+D64+D74+D76</f>
        <v>65000</v>
      </c>
      <c r="E51" s="131">
        <f>E52+E57+E64+E74+E76</f>
        <v>599726</v>
      </c>
      <c r="F51" s="131">
        <f>F52+F57+F64+F76+F74</f>
        <v>16100</v>
      </c>
      <c r="G51" s="131">
        <f>G52+G57+G64+G74+G76</f>
        <v>163300</v>
      </c>
      <c r="H51" s="131"/>
      <c r="I51" s="131">
        <f>I52+I57+I64+I76</f>
        <v>6000</v>
      </c>
      <c r="J51" s="131">
        <f>J52+J57+J64+J76</f>
        <v>0</v>
      </c>
      <c r="K51" s="131">
        <f>K52+K57+K64+K74+K76</f>
        <v>1000</v>
      </c>
      <c r="L51" s="131"/>
      <c r="M51" s="131"/>
      <c r="N51" s="194">
        <f>N52+N57+N64+N74+N76</f>
        <v>851126</v>
      </c>
      <c r="O51" s="131">
        <f aca="true" t="shared" si="2" ref="O51:O85">N51</f>
        <v>851126</v>
      </c>
    </row>
    <row r="52" spans="1:15" ht="12.75" customHeight="1">
      <c r="A52" s="152">
        <v>321</v>
      </c>
      <c r="B52" s="110" t="s">
        <v>38</v>
      </c>
      <c r="C52" s="128">
        <f>D52+E52+F52+G52+H52+K52</f>
        <v>90400</v>
      </c>
      <c r="D52" s="153"/>
      <c r="E52" s="128">
        <f>E53+E54+E55+E56</f>
        <v>73100</v>
      </c>
      <c r="F52" s="128">
        <f>SUM(F53:F56)</f>
        <v>4300</v>
      </c>
      <c r="G52" s="128">
        <f>SUM(G53:G55)</f>
        <v>13000</v>
      </c>
      <c r="H52" s="128"/>
      <c r="I52" s="128">
        <f>I53+I54+I55+I56</f>
        <v>0</v>
      </c>
      <c r="J52" s="128">
        <f>J53+J54+J55+J56</f>
        <v>0</v>
      </c>
      <c r="K52" s="128"/>
      <c r="L52" s="128"/>
      <c r="M52" s="128"/>
      <c r="N52" s="128">
        <f>SUM(N53:N56)</f>
        <v>90400</v>
      </c>
      <c r="O52" s="128">
        <f t="shared" si="2"/>
        <v>90400</v>
      </c>
    </row>
    <row r="53" spans="1:15" ht="12.75">
      <c r="A53" s="108">
        <v>3211</v>
      </c>
      <c r="B53" s="109" t="s">
        <v>65</v>
      </c>
      <c r="C53" s="112">
        <f>D53+E53+F53+G53+H53+K53+I53</f>
        <v>61000</v>
      </c>
      <c r="D53" s="112"/>
      <c r="E53" s="112">
        <v>45000</v>
      </c>
      <c r="F53" s="112">
        <v>3000</v>
      </c>
      <c r="G53" s="112">
        <v>13000</v>
      </c>
      <c r="H53" s="112"/>
      <c r="I53" s="112"/>
      <c r="J53" s="112"/>
      <c r="K53" s="112"/>
      <c r="L53" s="112"/>
      <c r="M53" s="112"/>
      <c r="N53" s="163">
        <f>C53</f>
        <v>61000</v>
      </c>
      <c r="O53" s="111">
        <f t="shared" si="2"/>
        <v>61000</v>
      </c>
    </row>
    <row r="54" spans="1:15" ht="12.75" customHeight="1">
      <c r="A54" s="108">
        <v>3212</v>
      </c>
      <c r="B54" s="109" t="s">
        <v>66</v>
      </c>
      <c r="C54" s="112">
        <f>D54+E54+F54+G54+H54+K54+I54</f>
        <v>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63">
        <f>C54</f>
        <v>0</v>
      </c>
      <c r="O54" s="111">
        <f t="shared" si="2"/>
        <v>0</v>
      </c>
    </row>
    <row r="55" spans="1:15" ht="12.75">
      <c r="A55" s="108">
        <v>3213</v>
      </c>
      <c r="B55" s="109" t="s">
        <v>67</v>
      </c>
      <c r="C55" s="112">
        <f>D55+E55+F55+G55+H55+K55+I55</f>
        <v>25600</v>
      </c>
      <c r="D55" s="112"/>
      <c r="E55" s="112">
        <v>25100</v>
      </c>
      <c r="F55" s="112">
        <v>500</v>
      </c>
      <c r="G55" s="112"/>
      <c r="H55" s="112"/>
      <c r="I55" s="112"/>
      <c r="J55" s="112"/>
      <c r="K55" s="112"/>
      <c r="L55" s="112"/>
      <c r="M55" s="112"/>
      <c r="N55" s="163">
        <f>C55</f>
        <v>25600</v>
      </c>
      <c r="O55" s="111">
        <f t="shared" si="2"/>
        <v>25600</v>
      </c>
    </row>
    <row r="56" spans="1:15" ht="12.75" customHeight="1">
      <c r="A56" s="108">
        <v>3214</v>
      </c>
      <c r="B56" s="109" t="s">
        <v>77</v>
      </c>
      <c r="C56" s="112">
        <f>D56+E56+F56+G56+H56+K56+I56</f>
        <v>3800</v>
      </c>
      <c r="D56" s="112"/>
      <c r="E56" s="112">
        <v>3000</v>
      </c>
      <c r="F56" s="112">
        <v>800</v>
      </c>
      <c r="G56" s="112"/>
      <c r="H56" s="112"/>
      <c r="I56" s="112"/>
      <c r="J56" s="112"/>
      <c r="K56" s="112"/>
      <c r="L56" s="112"/>
      <c r="M56" s="112"/>
      <c r="N56" s="163">
        <f>C56</f>
        <v>3800</v>
      </c>
      <c r="O56" s="111">
        <f t="shared" si="2"/>
        <v>3800</v>
      </c>
    </row>
    <row r="57" spans="1:15" ht="12.75" customHeight="1">
      <c r="A57" s="152">
        <v>322</v>
      </c>
      <c r="B57" s="110" t="s">
        <v>39</v>
      </c>
      <c r="C57" s="128">
        <f aca="true" t="shared" si="3" ref="C57:C63">D57+E57+F57+G57+H57+K57</f>
        <v>376086</v>
      </c>
      <c r="D57" s="128"/>
      <c r="E57" s="128">
        <f>E58+E59+E60+E61+E62+E63</f>
        <v>363186</v>
      </c>
      <c r="F57" s="128">
        <f>SUM(F58:F63)</f>
        <v>9650</v>
      </c>
      <c r="G57" s="128">
        <f>G58</f>
        <v>2250</v>
      </c>
      <c r="H57" s="128"/>
      <c r="I57" s="128">
        <f>SUM(I58:I63)</f>
        <v>0</v>
      </c>
      <c r="J57" s="128"/>
      <c r="K57" s="128">
        <f>SUM(K58:K63)</f>
        <v>1000</v>
      </c>
      <c r="L57" s="128"/>
      <c r="M57" s="128"/>
      <c r="N57" s="128">
        <f>SUM(N58:N63)</f>
        <v>376086</v>
      </c>
      <c r="O57" s="128">
        <f t="shared" si="2"/>
        <v>376086</v>
      </c>
    </row>
    <row r="58" spans="1:15" ht="12.75" customHeight="1">
      <c r="A58" s="108">
        <v>3221</v>
      </c>
      <c r="B58" s="109" t="s">
        <v>51</v>
      </c>
      <c r="C58" s="112">
        <f t="shared" si="3"/>
        <v>83850</v>
      </c>
      <c r="D58" s="112"/>
      <c r="E58" s="112">
        <v>80100</v>
      </c>
      <c r="F58" s="112">
        <v>1000</v>
      </c>
      <c r="G58" s="164">
        <v>2250</v>
      </c>
      <c r="H58" s="112"/>
      <c r="I58" s="112"/>
      <c r="J58" s="112"/>
      <c r="K58" s="112">
        <v>500</v>
      </c>
      <c r="L58" s="112"/>
      <c r="M58" s="112"/>
      <c r="N58" s="163">
        <f aca="true" t="shared" si="4" ref="N58:N63">C58</f>
        <v>83850</v>
      </c>
      <c r="O58" s="111">
        <f t="shared" si="2"/>
        <v>83850</v>
      </c>
    </row>
    <row r="59" spans="1:15" ht="12.75">
      <c r="A59" s="108">
        <v>3222</v>
      </c>
      <c r="B59" s="109" t="s">
        <v>68</v>
      </c>
      <c r="C59" s="112">
        <f t="shared" si="3"/>
        <v>0</v>
      </c>
      <c r="D59" s="112"/>
      <c r="E59" s="112"/>
      <c r="F59" s="112"/>
      <c r="G59" s="164"/>
      <c r="H59" s="113"/>
      <c r="I59" s="113"/>
      <c r="J59" s="113"/>
      <c r="K59" s="112"/>
      <c r="L59" s="112"/>
      <c r="M59" s="112"/>
      <c r="N59" s="163">
        <f t="shared" si="4"/>
        <v>0</v>
      </c>
      <c r="O59" s="111">
        <f t="shared" si="2"/>
        <v>0</v>
      </c>
    </row>
    <row r="60" spans="1:15" ht="12.75" customHeight="1">
      <c r="A60" s="108">
        <v>3223</v>
      </c>
      <c r="B60" s="109" t="s">
        <v>52</v>
      </c>
      <c r="C60" s="112">
        <f t="shared" si="3"/>
        <v>277150</v>
      </c>
      <c r="D60" s="112"/>
      <c r="E60" s="112">
        <v>270000</v>
      </c>
      <c r="F60" s="112">
        <v>7150</v>
      </c>
      <c r="G60" s="164"/>
      <c r="H60" s="112"/>
      <c r="I60" s="112"/>
      <c r="J60" s="112"/>
      <c r="K60" s="112"/>
      <c r="L60" s="112"/>
      <c r="M60" s="112"/>
      <c r="N60" s="163">
        <f t="shared" si="4"/>
        <v>277150</v>
      </c>
      <c r="O60" s="111">
        <f t="shared" si="2"/>
        <v>277150</v>
      </c>
    </row>
    <row r="61" spans="1:15" ht="12.75">
      <c r="A61" s="108">
        <v>3224</v>
      </c>
      <c r="B61" s="109" t="s">
        <v>53</v>
      </c>
      <c r="C61" s="112">
        <f t="shared" si="3"/>
        <v>0</v>
      </c>
      <c r="D61" s="112"/>
      <c r="E61" s="112"/>
      <c r="F61" s="112"/>
      <c r="G61" s="164"/>
      <c r="H61" s="112"/>
      <c r="I61" s="112"/>
      <c r="J61" s="112"/>
      <c r="K61" s="112"/>
      <c r="L61" s="112"/>
      <c r="M61" s="112"/>
      <c r="N61" s="163">
        <f t="shared" si="4"/>
        <v>0</v>
      </c>
      <c r="O61" s="111">
        <f t="shared" si="2"/>
        <v>0</v>
      </c>
    </row>
    <row r="62" spans="1:15" ht="12.75" customHeight="1">
      <c r="A62" s="108">
        <v>3225</v>
      </c>
      <c r="B62" s="109" t="s">
        <v>54</v>
      </c>
      <c r="C62" s="112">
        <f t="shared" si="3"/>
        <v>10586</v>
      </c>
      <c r="D62" s="112"/>
      <c r="E62" s="112">
        <v>9086</v>
      </c>
      <c r="F62" s="112">
        <v>1000</v>
      </c>
      <c r="G62" s="164"/>
      <c r="H62" s="112"/>
      <c r="I62" s="112"/>
      <c r="J62" s="112"/>
      <c r="K62" s="112">
        <v>500</v>
      </c>
      <c r="L62" s="112"/>
      <c r="M62" s="112"/>
      <c r="N62" s="163">
        <f t="shared" si="4"/>
        <v>10586</v>
      </c>
      <c r="O62" s="111">
        <f t="shared" si="2"/>
        <v>10586</v>
      </c>
    </row>
    <row r="63" spans="1:15" ht="12.75">
      <c r="A63" s="108">
        <v>3227</v>
      </c>
      <c r="B63" s="109" t="s">
        <v>76</v>
      </c>
      <c r="C63" s="112">
        <f t="shared" si="3"/>
        <v>4500</v>
      </c>
      <c r="D63" s="112"/>
      <c r="E63" s="112">
        <v>4000</v>
      </c>
      <c r="F63" s="112">
        <v>500</v>
      </c>
      <c r="G63" s="164"/>
      <c r="H63" s="112"/>
      <c r="I63" s="112"/>
      <c r="J63" s="112"/>
      <c r="K63" s="112"/>
      <c r="L63" s="112"/>
      <c r="M63" s="112"/>
      <c r="N63" s="163">
        <f t="shared" si="4"/>
        <v>4500</v>
      </c>
      <c r="O63" s="111">
        <f t="shared" si="2"/>
        <v>4500</v>
      </c>
    </row>
    <row r="64" spans="1:15" ht="12.75" customHeight="1">
      <c r="A64" s="152">
        <v>323</v>
      </c>
      <c r="B64" s="110" t="s">
        <v>40</v>
      </c>
      <c r="C64" s="128">
        <f>SUM(C65:C73)</f>
        <v>263290</v>
      </c>
      <c r="D64" s="128"/>
      <c r="E64" s="128">
        <f>E65+E66+E67+E68+E69+E70+E71+E72+E73</f>
        <v>157140</v>
      </c>
      <c r="F64" s="128">
        <f>F65+F66+F67+F68+F69+F70+F71+F72+F73</f>
        <v>100</v>
      </c>
      <c r="G64" s="128">
        <f>SUM(G65:G73)</f>
        <v>106050</v>
      </c>
      <c r="H64" s="128"/>
      <c r="I64" s="128"/>
      <c r="J64" s="128"/>
      <c r="K64" s="128"/>
      <c r="L64" s="128"/>
      <c r="M64" s="128"/>
      <c r="N64" s="128">
        <f>SUM(N65:N73)</f>
        <v>263290</v>
      </c>
      <c r="O64" s="128">
        <f t="shared" si="2"/>
        <v>263290</v>
      </c>
    </row>
    <row r="65" spans="1:15" s="11" customFormat="1" ht="12.75">
      <c r="A65" s="108">
        <v>3231</v>
      </c>
      <c r="B65" s="109" t="s">
        <v>55</v>
      </c>
      <c r="C65" s="112">
        <f aca="true" t="shared" si="5" ref="C65:C73">D65+E65+F65+G65+H65+K65</f>
        <v>27000</v>
      </c>
      <c r="D65" s="112"/>
      <c r="E65" s="112">
        <v>27000</v>
      </c>
      <c r="F65" s="112"/>
      <c r="G65" s="164"/>
      <c r="H65" s="112"/>
      <c r="I65" s="112"/>
      <c r="J65" s="112"/>
      <c r="K65" s="112"/>
      <c r="L65" s="112"/>
      <c r="M65" s="112"/>
      <c r="N65" s="163">
        <f aca="true" t="shared" si="6" ref="N65:N73">C65</f>
        <v>27000</v>
      </c>
      <c r="O65" s="111">
        <f t="shared" si="2"/>
        <v>27000</v>
      </c>
    </row>
    <row r="66" spans="1:15" ht="12.75" customHeight="1">
      <c r="A66" s="108">
        <v>3232</v>
      </c>
      <c r="B66" s="109" t="s">
        <v>56</v>
      </c>
      <c r="C66" s="112">
        <f t="shared" si="5"/>
        <v>0</v>
      </c>
      <c r="D66" s="112"/>
      <c r="E66" s="112"/>
      <c r="F66" s="112"/>
      <c r="G66" s="164"/>
      <c r="H66" s="112"/>
      <c r="I66" s="112"/>
      <c r="J66" s="112"/>
      <c r="K66" s="112"/>
      <c r="L66" s="112"/>
      <c r="M66" s="112"/>
      <c r="N66" s="163">
        <f t="shared" si="6"/>
        <v>0</v>
      </c>
      <c r="O66" s="111">
        <f t="shared" si="2"/>
        <v>0</v>
      </c>
    </row>
    <row r="67" spans="1:15" ht="12.75">
      <c r="A67" s="108">
        <v>3233</v>
      </c>
      <c r="B67" s="109" t="s">
        <v>57</v>
      </c>
      <c r="C67" s="112">
        <f t="shared" si="5"/>
        <v>0</v>
      </c>
      <c r="D67" s="112"/>
      <c r="E67" s="112"/>
      <c r="F67" s="112"/>
      <c r="G67" s="164"/>
      <c r="H67" s="112"/>
      <c r="I67" s="112"/>
      <c r="J67" s="112"/>
      <c r="K67" s="112"/>
      <c r="L67" s="112"/>
      <c r="M67" s="112"/>
      <c r="N67" s="163">
        <f t="shared" si="6"/>
        <v>0</v>
      </c>
      <c r="O67" s="111">
        <f t="shared" si="2"/>
        <v>0</v>
      </c>
    </row>
    <row r="68" spans="1:15" ht="12.75" customHeight="1">
      <c r="A68" s="108">
        <v>3234</v>
      </c>
      <c r="B68" s="109" t="s">
        <v>58</v>
      </c>
      <c r="C68" s="112">
        <f t="shared" si="5"/>
        <v>53240</v>
      </c>
      <c r="D68" s="112"/>
      <c r="E68" s="112">
        <v>53140</v>
      </c>
      <c r="F68" s="112">
        <v>100</v>
      </c>
      <c r="G68" s="164"/>
      <c r="H68" s="112"/>
      <c r="I68" s="112"/>
      <c r="J68" s="112"/>
      <c r="K68" s="112"/>
      <c r="L68" s="112"/>
      <c r="M68" s="112"/>
      <c r="N68" s="163">
        <f t="shared" si="6"/>
        <v>53240</v>
      </c>
      <c r="O68" s="111">
        <f t="shared" si="2"/>
        <v>53240</v>
      </c>
    </row>
    <row r="69" spans="1:15" ht="12.75">
      <c r="A69" s="108">
        <v>3235</v>
      </c>
      <c r="B69" s="109" t="s">
        <v>156</v>
      </c>
      <c r="C69" s="112">
        <f t="shared" si="5"/>
        <v>21000</v>
      </c>
      <c r="D69" s="112"/>
      <c r="E69" s="112">
        <v>21000</v>
      </c>
      <c r="F69" s="112"/>
      <c r="G69" s="164"/>
      <c r="H69" s="112"/>
      <c r="I69" s="112"/>
      <c r="J69" s="112"/>
      <c r="K69" s="112"/>
      <c r="L69" s="112"/>
      <c r="M69" s="112"/>
      <c r="N69" s="163">
        <f t="shared" si="6"/>
        <v>21000</v>
      </c>
      <c r="O69" s="111">
        <f>N69</f>
        <v>21000</v>
      </c>
    </row>
    <row r="70" spans="1:15" ht="15" customHeight="1">
      <c r="A70" s="108">
        <v>3236</v>
      </c>
      <c r="B70" s="109" t="s">
        <v>59</v>
      </c>
      <c r="C70" s="112">
        <f t="shared" si="5"/>
        <v>25500</v>
      </c>
      <c r="D70" s="112"/>
      <c r="E70" s="112">
        <v>25500</v>
      </c>
      <c r="F70" s="112"/>
      <c r="G70" s="164"/>
      <c r="H70" s="112"/>
      <c r="I70" s="112"/>
      <c r="J70" s="112"/>
      <c r="K70" s="112"/>
      <c r="L70" s="112"/>
      <c r="M70" s="112"/>
      <c r="N70" s="163">
        <f t="shared" si="6"/>
        <v>25500</v>
      </c>
      <c r="O70" s="111">
        <f t="shared" si="2"/>
        <v>25500</v>
      </c>
    </row>
    <row r="71" spans="1:15" ht="21" customHeight="1">
      <c r="A71" s="108">
        <v>3237</v>
      </c>
      <c r="B71" s="109" t="s">
        <v>60</v>
      </c>
      <c r="C71" s="112">
        <f t="shared" si="5"/>
        <v>117500</v>
      </c>
      <c r="D71" s="112"/>
      <c r="E71" s="112">
        <v>11500</v>
      </c>
      <c r="F71" s="112"/>
      <c r="G71" s="164">
        <v>106000</v>
      </c>
      <c r="H71" s="112"/>
      <c r="I71" s="112"/>
      <c r="J71" s="112"/>
      <c r="K71" s="112"/>
      <c r="L71" s="112"/>
      <c r="M71" s="112"/>
      <c r="N71" s="163">
        <f t="shared" si="6"/>
        <v>117500</v>
      </c>
      <c r="O71" s="111">
        <f t="shared" si="2"/>
        <v>117500</v>
      </c>
    </row>
    <row r="72" spans="1:15" ht="12.75" customHeight="1">
      <c r="A72" s="108">
        <v>3238</v>
      </c>
      <c r="B72" s="109" t="s">
        <v>61</v>
      </c>
      <c r="C72" s="112">
        <f t="shared" si="5"/>
        <v>17050</v>
      </c>
      <c r="D72" s="112"/>
      <c r="E72" s="112">
        <v>17000</v>
      </c>
      <c r="F72" s="112"/>
      <c r="G72" s="164">
        <v>50</v>
      </c>
      <c r="H72" s="112"/>
      <c r="I72" s="112"/>
      <c r="J72" s="112"/>
      <c r="K72" s="112"/>
      <c r="L72" s="112"/>
      <c r="M72" s="112"/>
      <c r="N72" s="163">
        <f t="shared" si="6"/>
        <v>17050</v>
      </c>
      <c r="O72" s="111">
        <f t="shared" si="2"/>
        <v>17050</v>
      </c>
    </row>
    <row r="73" spans="1:15" ht="12.75">
      <c r="A73" s="108">
        <v>3239</v>
      </c>
      <c r="B73" s="109" t="s">
        <v>69</v>
      </c>
      <c r="C73" s="112">
        <f t="shared" si="5"/>
        <v>2000</v>
      </c>
      <c r="D73" s="112"/>
      <c r="E73" s="112">
        <v>2000</v>
      </c>
      <c r="F73" s="112"/>
      <c r="G73" s="164"/>
      <c r="H73" s="112"/>
      <c r="I73" s="112"/>
      <c r="J73" s="112"/>
      <c r="K73" s="112"/>
      <c r="L73" s="112"/>
      <c r="M73" s="112"/>
      <c r="N73" s="163">
        <f t="shared" si="6"/>
        <v>2000</v>
      </c>
      <c r="O73" s="111">
        <f t="shared" si="2"/>
        <v>2000</v>
      </c>
    </row>
    <row r="74" spans="1:15" ht="25.5" customHeight="1">
      <c r="A74" s="152">
        <v>324</v>
      </c>
      <c r="B74" s="110" t="s">
        <v>104</v>
      </c>
      <c r="C74" s="128">
        <f>C75</f>
        <v>0</v>
      </c>
      <c r="D74" s="128"/>
      <c r="E74" s="128">
        <f>E75</f>
        <v>0</v>
      </c>
      <c r="F74" s="128">
        <f>F75</f>
        <v>0</v>
      </c>
      <c r="G74" s="128">
        <f>G75</f>
        <v>0</v>
      </c>
      <c r="H74" s="153"/>
      <c r="I74" s="153"/>
      <c r="J74" s="153"/>
      <c r="K74" s="153"/>
      <c r="L74" s="153"/>
      <c r="M74" s="153"/>
      <c r="N74" s="128">
        <f>N75</f>
        <v>0</v>
      </c>
      <c r="O74" s="128">
        <f t="shared" si="2"/>
        <v>0</v>
      </c>
    </row>
    <row r="75" spans="1:15" ht="25.5">
      <c r="A75" s="108">
        <v>3241</v>
      </c>
      <c r="B75" s="161" t="s">
        <v>104</v>
      </c>
      <c r="C75" s="112">
        <f>D75+E75+F75+G75+H75+K75</f>
        <v>0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63">
        <f>C75</f>
        <v>0</v>
      </c>
      <c r="O75" s="111">
        <f>N75</f>
        <v>0</v>
      </c>
    </row>
    <row r="76" spans="1:15" ht="12.75" customHeight="1">
      <c r="A76" s="152">
        <v>329</v>
      </c>
      <c r="B76" s="110" t="s">
        <v>41</v>
      </c>
      <c r="C76" s="128">
        <f>SUM(C77:C82)</f>
        <v>121350</v>
      </c>
      <c r="D76" s="128">
        <f>SUM(D77:D82)</f>
        <v>65000</v>
      </c>
      <c r="E76" s="128">
        <f>SUM(E77:E82)</f>
        <v>6300</v>
      </c>
      <c r="F76" s="128">
        <f>SUM(F77:F82)</f>
        <v>2050</v>
      </c>
      <c r="G76" s="128">
        <f>G77+G79+G80+G81+G82</f>
        <v>42000</v>
      </c>
      <c r="H76" s="128"/>
      <c r="I76" s="128">
        <f>I82</f>
        <v>6000</v>
      </c>
      <c r="J76" s="128"/>
      <c r="K76" s="128">
        <f>K82</f>
        <v>0</v>
      </c>
      <c r="L76" s="128"/>
      <c r="M76" s="128"/>
      <c r="N76" s="128">
        <f>SUM(N77:N82)</f>
        <v>121350</v>
      </c>
      <c r="O76" s="128">
        <f t="shared" si="2"/>
        <v>121350</v>
      </c>
    </row>
    <row r="77" spans="1:15" ht="12.75">
      <c r="A77" s="162">
        <v>3292</v>
      </c>
      <c r="B77" s="161" t="s">
        <v>187</v>
      </c>
      <c r="C77" s="165">
        <f>D77+E77+F77+G77+H77+K77</f>
        <v>0</v>
      </c>
      <c r="D77" s="163"/>
      <c r="E77" s="163"/>
      <c r="F77" s="163"/>
      <c r="G77" s="165"/>
      <c r="H77" s="163"/>
      <c r="I77" s="163"/>
      <c r="J77" s="163"/>
      <c r="K77" s="163"/>
      <c r="L77" s="163"/>
      <c r="M77" s="163"/>
      <c r="N77" s="163">
        <f aca="true" t="shared" si="7" ref="N77:N82">C77</f>
        <v>0</v>
      </c>
      <c r="O77" s="163">
        <f t="shared" si="2"/>
        <v>0</v>
      </c>
    </row>
    <row r="78" spans="1:15" ht="12.75">
      <c r="A78" s="162">
        <v>3293</v>
      </c>
      <c r="B78" s="161" t="s">
        <v>185</v>
      </c>
      <c r="C78" s="165">
        <f>D78+E78+F78+G78+I78+J78+K78</f>
        <v>2000</v>
      </c>
      <c r="D78" s="163"/>
      <c r="E78" s="165">
        <v>2000</v>
      </c>
      <c r="F78" s="163"/>
      <c r="G78" s="165"/>
      <c r="H78" s="163"/>
      <c r="I78" s="163"/>
      <c r="J78" s="163"/>
      <c r="K78" s="163"/>
      <c r="L78" s="163"/>
      <c r="M78" s="163"/>
      <c r="N78" s="163">
        <f t="shared" si="7"/>
        <v>2000</v>
      </c>
      <c r="O78" s="163">
        <f t="shared" si="2"/>
        <v>2000</v>
      </c>
    </row>
    <row r="79" spans="1:15" ht="12.75" customHeight="1">
      <c r="A79" s="162">
        <v>3294</v>
      </c>
      <c r="B79" s="161" t="s">
        <v>106</v>
      </c>
      <c r="C79" s="165">
        <f>D79+E79+F79+G79+H79+K79</f>
        <v>1000</v>
      </c>
      <c r="D79" s="163"/>
      <c r="E79" s="165">
        <v>1000</v>
      </c>
      <c r="F79" s="163"/>
      <c r="G79" s="165"/>
      <c r="H79" s="163"/>
      <c r="I79" s="163"/>
      <c r="J79" s="163"/>
      <c r="K79" s="163"/>
      <c r="L79" s="163"/>
      <c r="M79" s="163"/>
      <c r="N79" s="163">
        <f t="shared" si="7"/>
        <v>1000</v>
      </c>
      <c r="O79" s="163">
        <f t="shared" si="2"/>
        <v>1000</v>
      </c>
    </row>
    <row r="80" spans="1:15" ht="12.75">
      <c r="A80" s="162">
        <v>3295</v>
      </c>
      <c r="B80" s="161" t="s">
        <v>107</v>
      </c>
      <c r="C80" s="165">
        <f>D80+E80+F80+G80+H80+K80</f>
        <v>35300</v>
      </c>
      <c r="D80" s="165">
        <v>35000</v>
      </c>
      <c r="E80" s="165">
        <v>300</v>
      </c>
      <c r="F80" s="163"/>
      <c r="G80" s="165"/>
      <c r="H80" s="163"/>
      <c r="I80" s="163"/>
      <c r="J80" s="163"/>
      <c r="K80" s="163"/>
      <c r="L80" s="163"/>
      <c r="M80" s="163"/>
      <c r="N80" s="163">
        <f t="shared" si="7"/>
        <v>35300</v>
      </c>
      <c r="O80" s="163">
        <f t="shared" si="2"/>
        <v>35300</v>
      </c>
    </row>
    <row r="81" spans="1:15" ht="12.75" customHeight="1">
      <c r="A81" s="162">
        <v>3296</v>
      </c>
      <c r="B81" s="161" t="s">
        <v>143</v>
      </c>
      <c r="C81" s="165">
        <f>D81+E81+F81+G81+H81+K81</f>
        <v>30050</v>
      </c>
      <c r="D81" s="165">
        <v>30000</v>
      </c>
      <c r="E81" s="163"/>
      <c r="F81" s="165">
        <v>50</v>
      </c>
      <c r="G81" s="165"/>
      <c r="H81" s="163"/>
      <c r="I81" s="163"/>
      <c r="J81" s="163"/>
      <c r="K81" s="163"/>
      <c r="L81" s="163"/>
      <c r="M81" s="163"/>
      <c r="N81" s="163">
        <f t="shared" si="7"/>
        <v>30050</v>
      </c>
      <c r="O81" s="163">
        <f t="shared" si="2"/>
        <v>30050</v>
      </c>
    </row>
    <row r="82" spans="1:15" ht="12.75">
      <c r="A82" s="108">
        <v>3299</v>
      </c>
      <c r="B82" s="109" t="s">
        <v>41</v>
      </c>
      <c r="C82" s="165">
        <f>D82+E82+F82+G82+K82+I82</f>
        <v>53000</v>
      </c>
      <c r="D82" s="112"/>
      <c r="E82" s="112">
        <v>3000</v>
      </c>
      <c r="F82" s="112">
        <v>2000</v>
      </c>
      <c r="G82" s="112">
        <v>42000</v>
      </c>
      <c r="H82" s="112"/>
      <c r="I82" s="112">
        <v>6000</v>
      </c>
      <c r="J82" s="112"/>
      <c r="K82" s="112"/>
      <c r="L82" s="112"/>
      <c r="M82" s="112"/>
      <c r="N82" s="163">
        <f t="shared" si="7"/>
        <v>53000</v>
      </c>
      <c r="O82" s="163">
        <f t="shared" si="2"/>
        <v>53000</v>
      </c>
    </row>
    <row r="83" spans="1:15" ht="12.75" customHeight="1">
      <c r="A83" s="129">
        <v>34</v>
      </c>
      <c r="B83" s="130" t="s">
        <v>42</v>
      </c>
      <c r="C83" s="131">
        <f>C84</f>
        <v>24150</v>
      </c>
      <c r="D83" s="131">
        <f>D84</f>
        <v>18750</v>
      </c>
      <c r="E83" s="131">
        <f>E84</f>
        <v>5250</v>
      </c>
      <c r="F83" s="131">
        <f>F84</f>
        <v>150</v>
      </c>
      <c r="G83" s="131"/>
      <c r="H83" s="131"/>
      <c r="I83" s="131"/>
      <c r="J83" s="131"/>
      <c r="K83" s="131"/>
      <c r="L83" s="131"/>
      <c r="M83" s="131"/>
      <c r="N83" s="131">
        <f>N84</f>
        <v>24150</v>
      </c>
      <c r="O83" s="131">
        <f t="shared" si="2"/>
        <v>24150</v>
      </c>
    </row>
    <row r="84" spans="1:15" ht="12.75">
      <c r="A84" s="152">
        <v>343</v>
      </c>
      <c r="B84" s="110" t="s">
        <v>43</v>
      </c>
      <c r="C84" s="153">
        <f>SUM(C85:C86)</f>
        <v>24150</v>
      </c>
      <c r="D84" s="153">
        <f>SUM(D85:D86)</f>
        <v>18750</v>
      </c>
      <c r="E84" s="153">
        <f>E85+E86</f>
        <v>5250</v>
      </c>
      <c r="F84" s="153">
        <f>F85+F86</f>
        <v>150</v>
      </c>
      <c r="G84" s="153"/>
      <c r="H84" s="153"/>
      <c r="I84" s="153"/>
      <c r="J84" s="153"/>
      <c r="K84" s="153"/>
      <c r="L84" s="153"/>
      <c r="M84" s="153"/>
      <c r="N84" s="128">
        <f>N85+N86</f>
        <v>24150</v>
      </c>
      <c r="O84" s="128">
        <f t="shared" si="2"/>
        <v>24150</v>
      </c>
    </row>
    <row r="85" spans="1:15" ht="12.75" customHeight="1">
      <c r="A85" s="108">
        <v>3431</v>
      </c>
      <c r="B85" s="109" t="s">
        <v>62</v>
      </c>
      <c r="C85" s="112">
        <f>D85+E85+F85+G85+H85+K85</f>
        <v>5300</v>
      </c>
      <c r="D85" s="112"/>
      <c r="E85" s="112">
        <v>5200</v>
      </c>
      <c r="F85" s="112">
        <v>100</v>
      </c>
      <c r="G85" s="112"/>
      <c r="H85" s="112"/>
      <c r="I85" s="112"/>
      <c r="J85" s="112"/>
      <c r="K85" s="112"/>
      <c r="L85" s="112"/>
      <c r="M85" s="112"/>
      <c r="N85" s="163">
        <f>C85</f>
        <v>5300</v>
      </c>
      <c r="O85" s="111">
        <f t="shared" si="2"/>
        <v>5300</v>
      </c>
    </row>
    <row r="86" spans="1:15" ht="12.75">
      <c r="A86" s="108">
        <v>3433</v>
      </c>
      <c r="B86" s="109" t="s">
        <v>144</v>
      </c>
      <c r="C86" s="112">
        <f>D86+E86+F86+G86+H86+K86</f>
        <v>18850</v>
      </c>
      <c r="D86" s="112">
        <v>18750</v>
      </c>
      <c r="E86" s="112">
        <v>50</v>
      </c>
      <c r="F86" s="112">
        <v>50</v>
      </c>
      <c r="G86" s="112"/>
      <c r="H86" s="112"/>
      <c r="I86" s="112"/>
      <c r="J86" s="112"/>
      <c r="K86" s="112"/>
      <c r="L86" s="112"/>
      <c r="M86" s="112"/>
      <c r="N86" s="163">
        <f>C86</f>
        <v>18850</v>
      </c>
      <c r="O86" s="111">
        <f>N86</f>
        <v>18850</v>
      </c>
    </row>
    <row r="87" spans="1:15" ht="12.75" customHeight="1">
      <c r="A87" s="129">
        <v>37</v>
      </c>
      <c r="B87" s="130" t="s">
        <v>84</v>
      </c>
      <c r="C87" s="131">
        <f>D88+E88+F88+G88+H88+K88</f>
        <v>47000</v>
      </c>
      <c r="D87" s="131">
        <f>D88</f>
        <v>6000</v>
      </c>
      <c r="E87" s="131">
        <f>E88</f>
        <v>41000</v>
      </c>
      <c r="F87" s="131"/>
      <c r="G87" s="131"/>
      <c r="H87" s="131"/>
      <c r="I87" s="131"/>
      <c r="J87" s="131"/>
      <c r="K87" s="131"/>
      <c r="L87" s="131"/>
      <c r="M87" s="131"/>
      <c r="N87" s="131">
        <f>N88</f>
        <v>47000</v>
      </c>
      <c r="O87" s="131">
        <f>O88</f>
        <v>47000</v>
      </c>
    </row>
    <row r="88" spans="1:15" ht="12.75">
      <c r="A88" s="152">
        <v>372</v>
      </c>
      <c r="B88" s="110" t="s">
        <v>78</v>
      </c>
      <c r="C88" s="153">
        <f>D88+E88+F88+G88+H88+K88</f>
        <v>47000</v>
      </c>
      <c r="D88" s="153">
        <f>D89</f>
        <v>6000</v>
      </c>
      <c r="E88" s="153">
        <f>E89</f>
        <v>41000</v>
      </c>
      <c r="F88" s="153"/>
      <c r="G88" s="153"/>
      <c r="H88" s="153"/>
      <c r="I88" s="153"/>
      <c r="J88" s="153"/>
      <c r="K88" s="153"/>
      <c r="L88" s="153"/>
      <c r="M88" s="153"/>
      <c r="N88" s="128">
        <f>N89</f>
        <v>47000</v>
      </c>
      <c r="O88" s="128">
        <f>N88</f>
        <v>47000</v>
      </c>
    </row>
    <row r="89" spans="1:15" ht="22.5" customHeight="1">
      <c r="A89" s="108">
        <v>3722</v>
      </c>
      <c r="B89" s="109" t="s">
        <v>108</v>
      </c>
      <c r="C89" s="112">
        <f>D89+E89+F89+G89+H89+K89</f>
        <v>47000</v>
      </c>
      <c r="D89" s="112">
        <v>6000</v>
      </c>
      <c r="E89" s="112">
        <v>41000</v>
      </c>
      <c r="F89" s="112"/>
      <c r="G89" s="112"/>
      <c r="H89" s="112"/>
      <c r="I89" s="112"/>
      <c r="J89" s="112"/>
      <c r="K89" s="112"/>
      <c r="L89" s="112"/>
      <c r="M89" s="112"/>
      <c r="N89" s="163">
        <f>C89</f>
        <v>47000</v>
      </c>
      <c r="O89" s="111">
        <f>N89</f>
        <v>47000</v>
      </c>
    </row>
    <row r="90" spans="1:15" ht="12.75">
      <c r="A90" s="141" t="s">
        <v>93</v>
      </c>
      <c r="B90" s="142" t="s">
        <v>198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7"/>
      <c r="O90" s="137"/>
    </row>
    <row r="91" spans="1:15" ht="12.75" customHeight="1">
      <c r="A91" s="125">
        <v>3</v>
      </c>
      <c r="B91" s="126" t="s">
        <v>32</v>
      </c>
      <c r="C91" s="127">
        <f>C92</f>
        <v>114467</v>
      </c>
      <c r="D91" s="127">
        <f aca="true" t="shared" si="8" ref="D91:J91">D92+D142+D146</f>
        <v>0</v>
      </c>
      <c r="E91" s="127">
        <f t="shared" si="8"/>
        <v>113867</v>
      </c>
      <c r="F91" s="127">
        <f t="shared" si="8"/>
        <v>600</v>
      </c>
      <c r="G91" s="127">
        <f t="shared" si="8"/>
        <v>0</v>
      </c>
      <c r="H91" s="127"/>
      <c r="I91" s="127">
        <v>0</v>
      </c>
      <c r="J91" s="127">
        <f t="shared" si="8"/>
        <v>0</v>
      </c>
      <c r="K91" s="127">
        <v>0</v>
      </c>
      <c r="L91" s="127"/>
      <c r="M91" s="127"/>
      <c r="N91" s="127">
        <f>N92</f>
        <v>114467</v>
      </c>
      <c r="O91" s="127">
        <f>N91</f>
        <v>114467</v>
      </c>
    </row>
    <row r="92" spans="1:15" ht="12.75">
      <c r="A92" s="129">
        <v>32</v>
      </c>
      <c r="B92" s="130" t="s">
        <v>37</v>
      </c>
      <c r="C92" s="131">
        <f>C93+C95</f>
        <v>114467</v>
      </c>
      <c r="D92" s="131">
        <f>D93+D102+D109+D119+D121</f>
        <v>0</v>
      </c>
      <c r="E92" s="131">
        <f>E93+E95</f>
        <v>113867</v>
      </c>
      <c r="F92" s="131">
        <f>F93+F95</f>
        <v>600</v>
      </c>
      <c r="G92" s="131">
        <v>0</v>
      </c>
      <c r="H92" s="131"/>
      <c r="I92" s="131">
        <f>I93+I102+I109+I121</f>
        <v>0</v>
      </c>
      <c r="J92" s="131">
        <f>J93+J102+J109+J121</f>
        <v>0</v>
      </c>
      <c r="K92" s="131">
        <f>K93+K102+K109+K119+K121</f>
        <v>0</v>
      </c>
      <c r="L92" s="131"/>
      <c r="M92" s="131"/>
      <c r="N92" s="194">
        <f>N93+N95</f>
        <v>114467</v>
      </c>
      <c r="O92" s="131">
        <f aca="true" t="shared" si="9" ref="O92:O97">N92</f>
        <v>114467</v>
      </c>
    </row>
    <row r="93" spans="1:15" ht="12.75">
      <c r="A93" s="152">
        <v>322</v>
      </c>
      <c r="B93" s="110" t="s">
        <v>39</v>
      </c>
      <c r="C93" s="128">
        <f>C94</f>
        <v>65500</v>
      </c>
      <c r="D93" s="153"/>
      <c r="E93" s="128">
        <f>E94</f>
        <v>65000</v>
      </c>
      <c r="F93" s="128">
        <f>F94</f>
        <v>500</v>
      </c>
      <c r="G93" s="128">
        <f>SUM(G94:G96)</f>
        <v>0</v>
      </c>
      <c r="H93" s="128"/>
      <c r="I93" s="128">
        <f>I94+I95+I96+I97</f>
        <v>0</v>
      </c>
      <c r="J93" s="128">
        <f>J94+J95+J96+J97</f>
        <v>0</v>
      </c>
      <c r="K93" s="128"/>
      <c r="L93" s="128"/>
      <c r="M93" s="128"/>
      <c r="N93" s="128">
        <f>N94</f>
        <v>65500</v>
      </c>
      <c r="O93" s="128">
        <f t="shared" si="9"/>
        <v>65500</v>
      </c>
    </row>
    <row r="94" spans="1:15" ht="12.75">
      <c r="A94" s="108">
        <v>3224</v>
      </c>
      <c r="B94" s="109" t="s">
        <v>199</v>
      </c>
      <c r="C94" s="112">
        <f>E94+F94</f>
        <v>65500</v>
      </c>
      <c r="D94" s="112"/>
      <c r="E94" s="112">
        <v>65000</v>
      </c>
      <c r="F94" s="112">
        <v>500</v>
      </c>
      <c r="G94" s="112"/>
      <c r="H94" s="112"/>
      <c r="I94" s="112"/>
      <c r="J94" s="112"/>
      <c r="K94" s="112"/>
      <c r="L94" s="112"/>
      <c r="M94" s="112"/>
      <c r="N94" s="163">
        <f>C94</f>
        <v>65500</v>
      </c>
      <c r="O94" s="111">
        <f t="shared" si="9"/>
        <v>65500</v>
      </c>
    </row>
    <row r="95" spans="1:15" ht="12.75">
      <c r="A95" s="152">
        <v>323</v>
      </c>
      <c r="B95" s="110" t="s">
        <v>200</v>
      </c>
      <c r="C95" s="153">
        <f>C96+C97</f>
        <v>48967</v>
      </c>
      <c r="D95" s="153"/>
      <c r="E95" s="153">
        <f>E96+E97</f>
        <v>48867</v>
      </c>
      <c r="F95" s="153">
        <f>F96+F97</f>
        <v>100</v>
      </c>
      <c r="G95" s="153"/>
      <c r="H95" s="153"/>
      <c r="I95" s="153"/>
      <c r="J95" s="153"/>
      <c r="K95" s="153"/>
      <c r="L95" s="153"/>
      <c r="M95" s="153"/>
      <c r="N95" s="128">
        <f>N96+N97</f>
        <v>48967</v>
      </c>
      <c r="O95" s="128">
        <f t="shared" si="9"/>
        <v>48967</v>
      </c>
    </row>
    <row r="96" spans="1:15" ht="12.75">
      <c r="A96" s="108">
        <v>3232</v>
      </c>
      <c r="B96" s="109" t="s">
        <v>56</v>
      </c>
      <c r="C96" s="112">
        <f>E96+F96</f>
        <v>48867</v>
      </c>
      <c r="D96" s="112"/>
      <c r="E96" s="112">
        <v>48767</v>
      </c>
      <c r="F96" s="112">
        <v>100</v>
      </c>
      <c r="G96" s="112"/>
      <c r="H96" s="112"/>
      <c r="I96" s="112"/>
      <c r="J96" s="112"/>
      <c r="K96" s="112"/>
      <c r="L96" s="112"/>
      <c r="M96" s="112"/>
      <c r="N96" s="163">
        <f>C96</f>
        <v>48867</v>
      </c>
      <c r="O96" s="111">
        <f t="shared" si="9"/>
        <v>48867</v>
      </c>
    </row>
    <row r="97" spans="1:15" ht="12.75" customHeight="1">
      <c r="A97" s="114">
        <v>3237</v>
      </c>
      <c r="B97" s="134" t="s">
        <v>201</v>
      </c>
      <c r="C97" s="115">
        <f>E97</f>
        <v>100</v>
      </c>
      <c r="D97" s="115"/>
      <c r="E97" s="115">
        <v>100</v>
      </c>
      <c r="F97" s="115"/>
      <c r="G97" s="115"/>
      <c r="H97" s="115"/>
      <c r="I97" s="115"/>
      <c r="J97" s="115"/>
      <c r="K97" s="115"/>
      <c r="L97" s="115"/>
      <c r="M97" s="115"/>
      <c r="N97" s="163">
        <f>C97</f>
        <v>100</v>
      </c>
      <c r="O97" s="116">
        <f t="shared" si="9"/>
        <v>100</v>
      </c>
    </row>
    <row r="98" spans="1:15" ht="12.75" customHeight="1">
      <c r="A98" s="119"/>
      <c r="B98" s="155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202"/>
      <c r="O98" s="121"/>
    </row>
    <row r="99" spans="1:15" ht="12.75" customHeight="1">
      <c r="A99" s="92"/>
      <c r="B99" s="14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201"/>
      <c r="O99" s="118"/>
    </row>
    <row r="100" spans="1:15" ht="12.75" customHeight="1">
      <c r="A100" s="92"/>
      <c r="B100" s="14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201"/>
      <c r="O100" s="118"/>
    </row>
    <row r="101" spans="1:15" ht="12.75" customHeight="1">
      <c r="A101" s="92"/>
      <c r="B101" s="244" t="s">
        <v>209</v>
      </c>
      <c r="C101" s="245"/>
      <c r="D101" s="245"/>
      <c r="E101" s="245"/>
      <c r="F101" s="117"/>
      <c r="G101" s="117"/>
      <c r="H101" s="117"/>
      <c r="I101" s="117"/>
      <c r="J101" s="117"/>
      <c r="K101" s="117"/>
      <c r="L101" s="117"/>
      <c r="M101" s="117"/>
      <c r="N101" s="201"/>
      <c r="O101" s="118"/>
    </row>
    <row r="102" spans="1:15" ht="15.75" customHeight="1">
      <c r="A102" s="122"/>
      <c r="B102" s="135" t="s">
        <v>92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4"/>
      <c r="O102" s="124"/>
    </row>
    <row r="103" spans="1:15" ht="12.75" customHeight="1">
      <c r="A103" s="141" t="s">
        <v>205</v>
      </c>
      <c r="B103" s="142" t="s">
        <v>197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</row>
    <row r="104" spans="1:15" s="11" customFormat="1" ht="12.75">
      <c r="A104" s="125">
        <v>3</v>
      </c>
      <c r="B104" s="126" t="s">
        <v>32</v>
      </c>
      <c r="C104" s="127">
        <f>C105</f>
        <v>650550</v>
      </c>
      <c r="D104" s="127"/>
      <c r="E104" s="127"/>
      <c r="F104" s="127">
        <f>F105</f>
        <v>100</v>
      </c>
      <c r="G104" s="127">
        <f>G105</f>
        <v>650450</v>
      </c>
      <c r="H104" s="127"/>
      <c r="I104" s="127"/>
      <c r="J104" s="127"/>
      <c r="K104" s="127">
        <f>K105</f>
        <v>0</v>
      </c>
      <c r="L104" s="127"/>
      <c r="M104" s="127"/>
      <c r="N104" s="127">
        <f>N105</f>
        <v>650550</v>
      </c>
      <c r="O104" s="127">
        <f>N104</f>
        <v>650550</v>
      </c>
    </row>
    <row r="105" spans="1:15" s="11" customFormat="1" ht="28.5" customHeight="1">
      <c r="A105" s="129">
        <v>32</v>
      </c>
      <c r="B105" s="130" t="s">
        <v>37</v>
      </c>
      <c r="C105" s="148">
        <f>C111+C118+C106</f>
        <v>650550</v>
      </c>
      <c r="D105" s="148"/>
      <c r="E105" s="148"/>
      <c r="F105" s="148">
        <f>F106+F111+F118</f>
        <v>100</v>
      </c>
      <c r="G105" s="148">
        <f>G106+G111+G118</f>
        <v>650450</v>
      </c>
      <c r="H105" s="148"/>
      <c r="I105" s="148"/>
      <c r="J105" s="148"/>
      <c r="K105" s="148">
        <f>K111</f>
        <v>0</v>
      </c>
      <c r="L105" s="148"/>
      <c r="M105" s="148"/>
      <c r="N105" s="131">
        <f>N111+N118+N106</f>
        <v>650550</v>
      </c>
      <c r="O105" s="131">
        <f aca="true" t="shared" si="10" ref="O105:O123">N105</f>
        <v>650550</v>
      </c>
    </row>
    <row r="106" spans="1:15" s="200" customFormat="1" ht="28.5" customHeight="1">
      <c r="A106" s="152">
        <v>321</v>
      </c>
      <c r="B106" s="110" t="s">
        <v>38</v>
      </c>
      <c r="C106" s="153">
        <f>G106</f>
        <v>1000</v>
      </c>
      <c r="D106" s="153"/>
      <c r="E106" s="153"/>
      <c r="F106" s="153"/>
      <c r="G106" s="153">
        <f>G107+G108+G109+G110</f>
        <v>1000</v>
      </c>
      <c r="H106" s="153"/>
      <c r="I106" s="153"/>
      <c r="J106" s="153"/>
      <c r="K106" s="153"/>
      <c r="L106" s="153"/>
      <c r="M106" s="153"/>
      <c r="N106" s="128">
        <f>SUM(N107:N110)</f>
        <v>1000</v>
      </c>
      <c r="O106" s="128"/>
    </row>
    <row r="107" spans="1:15" s="200" customFormat="1" ht="12.75" customHeight="1">
      <c r="A107" s="108">
        <v>3211</v>
      </c>
      <c r="B107" s="109" t="s">
        <v>65</v>
      </c>
      <c r="C107" s="165">
        <f>G107</f>
        <v>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3">
        <f>C107</f>
        <v>0</v>
      </c>
      <c r="O107" s="163">
        <f>N107</f>
        <v>0</v>
      </c>
    </row>
    <row r="108" spans="1:15" s="200" customFormat="1" ht="12.75" customHeight="1">
      <c r="A108" s="108">
        <v>3212</v>
      </c>
      <c r="B108" s="109" t="s">
        <v>66</v>
      </c>
      <c r="C108" s="165">
        <f>G108</f>
        <v>0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3">
        <f>C108</f>
        <v>0</v>
      </c>
      <c r="O108" s="163">
        <f>N108</f>
        <v>0</v>
      </c>
    </row>
    <row r="109" spans="1:15" s="200" customFormat="1" ht="12.75" customHeight="1">
      <c r="A109" s="108">
        <v>3213</v>
      </c>
      <c r="B109" s="109" t="s">
        <v>67</v>
      </c>
      <c r="C109" s="165">
        <f>G109</f>
        <v>1000</v>
      </c>
      <c r="D109" s="165"/>
      <c r="E109" s="165"/>
      <c r="F109" s="165"/>
      <c r="G109" s="165">
        <v>1000</v>
      </c>
      <c r="H109" s="165"/>
      <c r="I109" s="165"/>
      <c r="J109" s="165"/>
      <c r="K109" s="165"/>
      <c r="L109" s="165"/>
      <c r="M109" s="165"/>
      <c r="N109" s="163">
        <f>C109</f>
        <v>1000</v>
      </c>
      <c r="O109" s="163">
        <f>N109</f>
        <v>1000</v>
      </c>
    </row>
    <row r="110" spans="1:15" s="199" customFormat="1" ht="12.75" customHeight="1">
      <c r="A110" s="108">
        <v>3214</v>
      </c>
      <c r="B110" s="109" t="s">
        <v>77</v>
      </c>
      <c r="C110" s="165">
        <f>G110</f>
        <v>0</v>
      </c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63">
        <f>C110</f>
        <v>0</v>
      </c>
      <c r="O110" s="163">
        <f>N110</f>
        <v>0</v>
      </c>
    </row>
    <row r="111" spans="1:15" ht="12.75">
      <c r="A111" s="152">
        <v>322</v>
      </c>
      <c r="B111" s="110" t="s">
        <v>39</v>
      </c>
      <c r="C111" s="153">
        <f>SUM(C112:C117)</f>
        <v>622450</v>
      </c>
      <c r="D111" s="128"/>
      <c r="E111" s="128"/>
      <c r="F111" s="128">
        <f>SUM(F112:F117)</f>
        <v>0</v>
      </c>
      <c r="G111" s="153">
        <f>G112+G113+G114+G115+G116+G117</f>
        <v>622450</v>
      </c>
      <c r="H111" s="153"/>
      <c r="I111" s="153"/>
      <c r="J111" s="153"/>
      <c r="K111" s="153">
        <f>K112+K113+K114+K115+K116+K117</f>
        <v>0</v>
      </c>
      <c r="L111" s="128"/>
      <c r="M111" s="128"/>
      <c r="N111" s="128">
        <f>N112+N113+N114+N115+N116+N117</f>
        <v>622450</v>
      </c>
      <c r="O111" s="128">
        <f t="shared" si="10"/>
        <v>622450</v>
      </c>
    </row>
    <row r="112" spans="1:15" ht="12.75" customHeight="1">
      <c r="A112" s="108">
        <v>3221</v>
      </c>
      <c r="B112" s="109" t="s">
        <v>51</v>
      </c>
      <c r="C112" s="112">
        <f aca="true" t="shared" si="11" ref="C112:C117">D112+E112+F112+G112+H112+K112</f>
        <v>15000</v>
      </c>
      <c r="D112" s="111"/>
      <c r="E112" s="111"/>
      <c r="F112" s="111"/>
      <c r="G112" s="112">
        <v>15000</v>
      </c>
      <c r="H112" s="111"/>
      <c r="I112" s="111"/>
      <c r="J112" s="111"/>
      <c r="K112" s="111"/>
      <c r="L112" s="111"/>
      <c r="M112" s="111"/>
      <c r="N112" s="111">
        <f aca="true" t="shared" si="12" ref="N112:N117">C112</f>
        <v>15000</v>
      </c>
      <c r="O112" s="111">
        <f t="shared" si="10"/>
        <v>15000</v>
      </c>
    </row>
    <row r="113" spans="1:15" ht="12.75">
      <c r="A113" s="108">
        <v>3222</v>
      </c>
      <c r="B113" s="109" t="s">
        <v>68</v>
      </c>
      <c r="C113" s="112">
        <f t="shared" si="11"/>
        <v>580450</v>
      </c>
      <c r="D113" s="111"/>
      <c r="E113" s="111"/>
      <c r="F113" s="111"/>
      <c r="G113" s="112">
        <v>580450</v>
      </c>
      <c r="H113" s="112"/>
      <c r="I113" s="112"/>
      <c r="J113" s="112"/>
      <c r="K113" s="112"/>
      <c r="L113" s="111"/>
      <c r="M113" s="111"/>
      <c r="N113" s="111">
        <f t="shared" si="12"/>
        <v>580450</v>
      </c>
      <c r="O113" s="111">
        <f t="shared" si="10"/>
        <v>580450</v>
      </c>
    </row>
    <row r="114" spans="1:15" ht="12.75" customHeight="1">
      <c r="A114" s="108">
        <v>3223</v>
      </c>
      <c r="B114" s="109" t="s">
        <v>52</v>
      </c>
      <c r="C114" s="112">
        <f t="shared" si="11"/>
        <v>17000</v>
      </c>
      <c r="D114" s="111"/>
      <c r="E114" s="111"/>
      <c r="F114" s="111"/>
      <c r="G114" s="112">
        <v>17000</v>
      </c>
      <c r="H114" s="111"/>
      <c r="I114" s="111"/>
      <c r="J114" s="111"/>
      <c r="K114" s="111"/>
      <c r="L114" s="111"/>
      <c r="M114" s="111"/>
      <c r="N114" s="111">
        <f t="shared" si="12"/>
        <v>17000</v>
      </c>
      <c r="O114" s="111">
        <f t="shared" si="10"/>
        <v>17000</v>
      </c>
    </row>
    <row r="115" spans="1:15" ht="12.75">
      <c r="A115" s="108">
        <v>3224</v>
      </c>
      <c r="B115" s="109" t="s">
        <v>53</v>
      </c>
      <c r="C115" s="112">
        <f t="shared" si="11"/>
        <v>2000</v>
      </c>
      <c r="D115" s="111"/>
      <c r="E115" s="111"/>
      <c r="F115" s="112"/>
      <c r="G115" s="112">
        <v>2000</v>
      </c>
      <c r="H115" s="111"/>
      <c r="I115" s="111"/>
      <c r="J115" s="111"/>
      <c r="K115" s="111"/>
      <c r="L115" s="111"/>
      <c r="M115" s="111"/>
      <c r="N115" s="111">
        <f t="shared" si="12"/>
        <v>2000</v>
      </c>
      <c r="O115" s="111">
        <f t="shared" si="10"/>
        <v>2000</v>
      </c>
    </row>
    <row r="116" spans="1:15" ht="12.75" customHeight="1">
      <c r="A116" s="108">
        <v>3225</v>
      </c>
      <c r="B116" s="109" t="s">
        <v>54</v>
      </c>
      <c r="C116" s="112">
        <f t="shared" si="11"/>
        <v>4000</v>
      </c>
      <c r="D116" s="111"/>
      <c r="E116" s="111"/>
      <c r="F116" s="111"/>
      <c r="G116" s="112">
        <v>4000</v>
      </c>
      <c r="H116" s="111"/>
      <c r="I116" s="111"/>
      <c r="J116" s="111"/>
      <c r="K116" s="111"/>
      <c r="L116" s="111"/>
      <c r="M116" s="111"/>
      <c r="N116" s="111">
        <f t="shared" si="12"/>
        <v>4000</v>
      </c>
      <c r="O116" s="111">
        <f t="shared" si="10"/>
        <v>4000</v>
      </c>
    </row>
    <row r="117" spans="1:15" ht="12.75">
      <c r="A117" s="108">
        <v>3227</v>
      </c>
      <c r="B117" s="109" t="s">
        <v>76</v>
      </c>
      <c r="C117" s="112">
        <f t="shared" si="11"/>
        <v>4000</v>
      </c>
      <c r="D117" s="111"/>
      <c r="E117" s="111"/>
      <c r="F117" s="111"/>
      <c r="G117" s="112">
        <v>4000</v>
      </c>
      <c r="H117" s="111"/>
      <c r="I117" s="111"/>
      <c r="J117" s="111"/>
      <c r="K117" s="111"/>
      <c r="L117" s="111"/>
      <c r="M117" s="111"/>
      <c r="N117" s="111">
        <f t="shared" si="12"/>
        <v>4000</v>
      </c>
      <c r="O117" s="111">
        <f t="shared" si="10"/>
        <v>4000</v>
      </c>
    </row>
    <row r="118" spans="1:15" ht="12.75" customHeight="1">
      <c r="A118" s="152">
        <v>323</v>
      </c>
      <c r="B118" s="110" t="s">
        <v>40</v>
      </c>
      <c r="C118" s="153">
        <f>SUM(C119:C123)</f>
        <v>27100</v>
      </c>
      <c r="D118" s="128"/>
      <c r="E118" s="128"/>
      <c r="F118" s="128">
        <f>F119+F120+F121+F122+F123</f>
        <v>100</v>
      </c>
      <c r="G118" s="153">
        <f>G119+G120+G121+G122+G123</f>
        <v>27000</v>
      </c>
      <c r="H118" s="153"/>
      <c r="I118" s="153"/>
      <c r="J118" s="153"/>
      <c r="K118" s="128"/>
      <c r="L118" s="128"/>
      <c r="M118" s="128"/>
      <c r="N118" s="128">
        <f>SUM(N119:N123)</f>
        <v>27100</v>
      </c>
      <c r="O118" s="128">
        <f t="shared" si="10"/>
        <v>27100</v>
      </c>
    </row>
    <row r="119" spans="1:15" ht="12.75">
      <c r="A119" s="108">
        <v>3231</v>
      </c>
      <c r="B119" s="109" t="s">
        <v>55</v>
      </c>
      <c r="C119" s="112">
        <f>D119+E119+F119+G119+H119+K119</f>
        <v>1500</v>
      </c>
      <c r="D119" s="111"/>
      <c r="E119" s="111"/>
      <c r="F119" s="111"/>
      <c r="G119" s="112">
        <v>1500</v>
      </c>
      <c r="H119" s="111"/>
      <c r="I119" s="111"/>
      <c r="J119" s="111"/>
      <c r="K119" s="111"/>
      <c r="L119" s="111"/>
      <c r="M119" s="111"/>
      <c r="N119" s="111">
        <f>C119</f>
        <v>1500</v>
      </c>
      <c r="O119" s="111">
        <f t="shared" si="10"/>
        <v>1500</v>
      </c>
    </row>
    <row r="120" spans="1:15" ht="12.75" customHeight="1">
      <c r="A120" s="108">
        <v>3232</v>
      </c>
      <c r="B120" s="109" t="s">
        <v>56</v>
      </c>
      <c r="C120" s="112">
        <f>D120+E120+F120+G120+H120+K120</f>
        <v>5100</v>
      </c>
      <c r="D120" s="111"/>
      <c r="E120" s="111"/>
      <c r="F120" s="112">
        <v>100</v>
      </c>
      <c r="G120" s="112">
        <v>5000</v>
      </c>
      <c r="H120" s="111"/>
      <c r="I120" s="111"/>
      <c r="J120" s="111"/>
      <c r="K120" s="111"/>
      <c r="L120" s="111"/>
      <c r="M120" s="111"/>
      <c r="N120" s="111">
        <f>C120</f>
        <v>5100</v>
      </c>
      <c r="O120" s="111">
        <f t="shared" si="10"/>
        <v>5100</v>
      </c>
    </row>
    <row r="121" spans="1:15" ht="12.75">
      <c r="A121" s="108">
        <v>3234</v>
      </c>
      <c r="B121" s="109" t="s">
        <v>58</v>
      </c>
      <c r="C121" s="112">
        <f>D121+E121+F121+G121+H121+K121</f>
        <v>16000</v>
      </c>
      <c r="D121" s="111"/>
      <c r="E121" s="111"/>
      <c r="F121" s="111"/>
      <c r="G121" s="112">
        <v>16000</v>
      </c>
      <c r="H121" s="111"/>
      <c r="I121" s="111"/>
      <c r="J121" s="111"/>
      <c r="K121" s="111"/>
      <c r="L121" s="111"/>
      <c r="M121" s="111"/>
      <c r="N121" s="111">
        <f>C121</f>
        <v>16000</v>
      </c>
      <c r="O121" s="111">
        <f t="shared" si="10"/>
        <v>16000</v>
      </c>
    </row>
    <row r="122" spans="1:15" ht="12.75" customHeight="1">
      <c r="A122" s="108">
        <v>3236</v>
      </c>
      <c r="B122" s="109" t="s">
        <v>59</v>
      </c>
      <c r="C122" s="112">
        <f>D122+E122+F122+G122+H122+K122</f>
        <v>3500</v>
      </c>
      <c r="D122" s="111"/>
      <c r="E122" s="111"/>
      <c r="F122" s="111"/>
      <c r="G122" s="112">
        <v>3500</v>
      </c>
      <c r="H122" s="111"/>
      <c r="I122" s="111"/>
      <c r="J122" s="111"/>
      <c r="K122" s="111"/>
      <c r="L122" s="111"/>
      <c r="M122" s="111"/>
      <c r="N122" s="111">
        <f>C122</f>
        <v>3500</v>
      </c>
      <c r="O122" s="111">
        <f t="shared" si="10"/>
        <v>3500</v>
      </c>
    </row>
    <row r="123" spans="1:15" ht="17.25" customHeight="1">
      <c r="A123" s="114">
        <v>3239</v>
      </c>
      <c r="B123" s="134" t="s">
        <v>69</v>
      </c>
      <c r="C123" s="115">
        <f>D123+E123+F123+G123+H123+K123</f>
        <v>1000</v>
      </c>
      <c r="D123" s="116"/>
      <c r="E123" s="116"/>
      <c r="F123" s="116"/>
      <c r="G123" s="115">
        <v>1000</v>
      </c>
      <c r="H123" s="116"/>
      <c r="I123" s="116"/>
      <c r="J123" s="116"/>
      <c r="K123" s="116"/>
      <c r="L123" s="116"/>
      <c r="M123" s="116"/>
      <c r="N123" s="111">
        <f>C123</f>
        <v>1000</v>
      </c>
      <c r="O123" s="116">
        <f t="shared" si="10"/>
        <v>1000</v>
      </c>
    </row>
    <row r="124" spans="1:15" ht="12.75" customHeight="1">
      <c r="A124" s="119"/>
      <c r="B124" s="155"/>
      <c r="C124" s="120"/>
      <c r="D124" s="121"/>
      <c r="E124" s="121"/>
      <c r="F124" s="121"/>
      <c r="G124" s="120"/>
      <c r="H124" s="121"/>
      <c r="I124" s="121"/>
      <c r="J124" s="121"/>
      <c r="K124" s="121"/>
      <c r="L124" s="121"/>
      <c r="M124" s="121"/>
      <c r="N124" s="121"/>
      <c r="O124" s="121"/>
    </row>
    <row r="125" spans="1:15" ht="12.75" customHeight="1">
      <c r="A125" s="92"/>
      <c r="B125" s="14"/>
      <c r="C125" s="117"/>
      <c r="D125" s="118"/>
      <c r="E125" s="118"/>
      <c r="F125" s="118"/>
      <c r="G125" s="117"/>
      <c r="H125" s="118"/>
      <c r="I125" s="118"/>
      <c r="J125" s="118"/>
      <c r="K125" s="118"/>
      <c r="L125" s="118"/>
      <c r="M125" s="118"/>
      <c r="N125" s="118"/>
      <c r="O125" s="118"/>
    </row>
    <row r="126" spans="1:15" ht="12.75" customHeight="1">
      <c r="A126" s="92"/>
      <c r="B126" s="14"/>
      <c r="C126" s="117"/>
      <c r="D126" s="118"/>
      <c r="E126" s="118"/>
      <c r="F126" s="118"/>
      <c r="G126" s="117"/>
      <c r="H126" s="118"/>
      <c r="I126" s="118"/>
      <c r="J126" s="118"/>
      <c r="K126" s="118"/>
      <c r="L126" s="118"/>
      <c r="M126" s="118"/>
      <c r="N126" s="118"/>
      <c r="O126" s="118"/>
    </row>
    <row r="127" spans="1:15" ht="12.75" customHeight="1">
      <c r="A127" s="92"/>
      <c r="B127" s="14"/>
      <c r="C127" s="117"/>
      <c r="D127" s="118"/>
      <c r="E127" s="118"/>
      <c r="F127" s="118"/>
      <c r="G127" s="117"/>
      <c r="H127" s="118"/>
      <c r="I127" s="118"/>
      <c r="J127" s="118"/>
      <c r="K127" s="118"/>
      <c r="L127" s="118"/>
      <c r="M127" s="118"/>
      <c r="N127" s="118"/>
      <c r="O127" s="118"/>
    </row>
    <row r="128" spans="1:15" ht="12.75" customHeight="1">
      <c r="A128" s="92"/>
      <c r="B128" s="14"/>
      <c r="C128" s="117"/>
      <c r="D128" s="118"/>
      <c r="E128" s="118"/>
      <c r="F128" s="118"/>
      <c r="G128" s="117"/>
      <c r="H128" s="118"/>
      <c r="I128" s="118"/>
      <c r="J128" s="118"/>
      <c r="K128" s="118"/>
      <c r="L128" s="118"/>
      <c r="M128" s="118"/>
      <c r="N128" s="118"/>
      <c r="O128" s="118"/>
    </row>
    <row r="129" spans="1:15" ht="12.75" customHeight="1">
      <c r="A129" s="92"/>
      <c r="B129" s="14"/>
      <c r="C129" s="117"/>
      <c r="D129" s="118"/>
      <c r="E129" s="118"/>
      <c r="F129" s="118"/>
      <c r="G129" s="117"/>
      <c r="H129" s="118"/>
      <c r="I129" s="118"/>
      <c r="J129" s="118"/>
      <c r="K129" s="118"/>
      <c r="L129" s="118"/>
      <c r="M129" s="118"/>
      <c r="N129" s="118"/>
      <c r="O129" s="118"/>
    </row>
    <row r="130" spans="1:15" ht="12.75" customHeight="1">
      <c r="A130" s="92"/>
      <c r="B130" s="14"/>
      <c r="C130" s="117"/>
      <c r="D130" s="118"/>
      <c r="E130" s="118"/>
      <c r="F130" s="118"/>
      <c r="G130" s="117"/>
      <c r="H130" s="118"/>
      <c r="I130" s="118"/>
      <c r="J130" s="118"/>
      <c r="K130" s="118"/>
      <c r="L130" s="118"/>
      <c r="M130" s="118"/>
      <c r="N130" s="118"/>
      <c r="O130" s="118"/>
    </row>
    <row r="131" spans="1:15" ht="12.75" customHeight="1">
      <c r="A131" s="92"/>
      <c r="B131" s="14"/>
      <c r="C131" s="117"/>
      <c r="D131" s="118"/>
      <c r="E131" s="118"/>
      <c r="F131" s="118"/>
      <c r="G131" s="117"/>
      <c r="H131" s="118"/>
      <c r="I131" s="118"/>
      <c r="J131" s="118"/>
      <c r="K131" s="118"/>
      <c r="L131" s="118"/>
      <c r="M131" s="118"/>
      <c r="N131" s="118"/>
      <c r="O131" s="118"/>
    </row>
    <row r="132" spans="1:15" ht="12.75" customHeight="1">
      <c r="A132" s="92"/>
      <c r="B132" s="14"/>
      <c r="C132" s="117"/>
      <c r="D132" s="118"/>
      <c r="E132" s="118"/>
      <c r="F132" s="118"/>
      <c r="G132" s="117"/>
      <c r="H132" s="118"/>
      <c r="I132" s="118"/>
      <c r="J132" s="118"/>
      <c r="K132" s="118"/>
      <c r="L132" s="118"/>
      <c r="M132" s="118"/>
      <c r="N132" s="118"/>
      <c r="O132" s="118"/>
    </row>
    <row r="133" spans="1:15" ht="12.75" customHeight="1">
      <c r="A133" s="92"/>
      <c r="B133" s="14"/>
      <c r="C133" s="117"/>
      <c r="D133" s="118"/>
      <c r="E133" s="118"/>
      <c r="F133" s="118"/>
      <c r="G133" s="117"/>
      <c r="H133" s="118"/>
      <c r="I133" s="118"/>
      <c r="J133" s="118"/>
      <c r="K133" s="118"/>
      <c r="L133" s="118"/>
      <c r="M133" s="118"/>
      <c r="N133" s="118"/>
      <c r="O133" s="118"/>
    </row>
    <row r="134" spans="1:15" ht="12.75" customHeight="1">
      <c r="A134" s="92"/>
      <c r="B134" s="14"/>
      <c r="C134" s="117"/>
      <c r="D134" s="118"/>
      <c r="E134" s="118"/>
      <c r="F134" s="118"/>
      <c r="G134" s="117"/>
      <c r="H134" s="118"/>
      <c r="I134" s="118"/>
      <c r="J134" s="118"/>
      <c r="K134" s="118"/>
      <c r="L134" s="118"/>
      <c r="M134" s="118"/>
      <c r="N134" s="118"/>
      <c r="O134" s="118"/>
    </row>
    <row r="135" spans="1:15" ht="12.75" customHeight="1">
      <c r="A135" s="92"/>
      <c r="B135" s="14"/>
      <c r="C135" s="117"/>
      <c r="D135" s="118"/>
      <c r="E135" s="118"/>
      <c r="F135" s="118"/>
      <c r="G135" s="117"/>
      <c r="H135" s="118"/>
      <c r="I135" s="118"/>
      <c r="J135" s="118"/>
      <c r="K135" s="118"/>
      <c r="L135" s="118"/>
      <c r="M135" s="118"/>
      <c r="N135" s="118"/>
      <c r="O135" s="118"/>
    </row>
    <row r="136" spans="1:15" ht="12.75" customHeight="1">
      <c r="A136" s="92"/>
      <c r="B136" s="14"/>
      <c r="C136" s="117"/>
      <c r="D136" s="118"/>
      <c r="E136" s="118"/>
      <c r="F136" s="118"/>
      <c r="G136" s="117"/>
      <c r="H136" s="118"/>
      <c r="I136" s="118"/>
      <c r="J136" s="118"/>
      <c r="K136" s="118"/>
      <c r="L136" s="118"/>
      <c r="M136" s="118"/>
      <c r="N136" s="118"/>
      <c r="O136" s="118"/>
    </row>
    <row r="137" spans="1:15" ht="12.75" customHeight="1">
      <c r="A137" s="92"/>
      <c r="B137" s="244" t="s">
        <v>207</v>
      </c>
      <c r="C137" s="245"/>
      <c r="D137" s="245"/>
      <c r="E137" s="245"/>
      <c r="F137" s="118"/>
      <c r="G137" s="117"/>
      <c r="H137" s="118"/>
      <c r="I137" s="118"/>
      <c r="J137" s="118"/>
      <c r="K137" s="118"/>
      <c r="L137" s="118"/>
      <c r="M137" s="118"/>
      <c r="N137" s="118"/>
      <c r="O137" s="118"/>
    </row>
    <row r="138" spans="1:15" ht="12.75" customHeight="1">
      <c r="A138" s="122"/>
      <c r="B138" s="135" t="s">
        <v>92</v>
      </c>
      <c r="C138" s="123"/>
      <c r="D138" s="123"/>
      <c r="E138" s="123"/>
      <c r="F138" s="124"/>
      <c r="G138" s="123"/>
      <c r="H138" s="124"/>
      <c r="I138" s="124"/>
      <c r="J138" s="124"/>
      <c r="K138" s="124"/>
      <c r="L138" s="124"/>
      <c r="M138" s="124"/>
      <c r="N138" s="124"/>
      <c r="O138" s="124"/>
    </row>
    <row r="139" spans="1:15" ht="12.75" customHeight="1">
      <c r="A139" s="141" t="s">
        <v>89</v>
      </c>
      <c r="B139" s="205" t="s">
        <v>208</v>
      </c>
      <c r="C139" s="203"/>
      <c r="D139" s="203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</row>
    <row r="140" spans="1:15" ht="12.75">
      <c r="A140" s="125">
        <v>3</v>
      </c>
      <c r="B140" s="126" t="s">
        <v>32</v>
      </c>
      <c r="C140" s="127">
        <f>D140+E140+F140+G140+I140+K140</f>
        <v>40500</v>
      </c>
      <c r="D140" s="127"/>
      <c r="E140" s="127"/>
      <c r="F140" s="127"/>
      <c r="G140" s="127">
        <f>G141</f>
        <v>0</v>
      </c>
      <c r="H140" s="127"/>
      <c r="I140" s="127">
        <f>I141</f>
        <v>4500</v>
      </c>
      <c r="J140" s="127"/>
      <c r="K140" s="127">
        <f>K141</f>
        <v>36000</v>
      </c>
      <c r="L140" s="127"/>
      <c r="M140" s="127"/>
      <c r="N140" s="127">
        <f>N141</f>
        <v>38500</v>
      </c>
      <c r="O140" s="127">
        <f aca="true" t="shared" si="13" ref="O140:O156">N140</f>
        <v>38500</v>
      </c>
    </row>
    <row r="141" spans="1:15" ht="12.75" customHeight="1">
      <c r="A141" s="129">
        <v>32</v>
      </c>
      <c r="B141" s="130" t="s">
        <v>37</v>
      </c>
      <c r="C141" s="148">
        <f>H141+K141</f>
        <v>36000</v>
      </c>
      <c r="D141" s="148"/>
      <c r="E141" s="148"/>
      <c r="F141" s="148"/>
      <c r="G141" s="148">
        <f>G142+G147+G155</f>
        <v>0</v>
      </c>
      <c r="H141" s="148"/>
      <c r="I141" s="148">
        <f>I142+I147+I155</f>
        <v>4500</v>
      </c>
      <c r="J141" s="148"/>
      <c r="K141" s="148">
        <f>K142+K147+K155</f>
        <v>36000</v>
      </c>
      <c r="L141" s="131"/>
      <c r="M141" s="131"/>
      <c r="N141" s="131">
        <f>N142+N147+N155</f>
        <v>38500</v>
      </c>
      <c r="O141" s="131">
        <f t="shared" si="13"/>
        <v>38500</v>
      </c>
    </row>
    <row r="142" spans="1:15" ht="12.75">
      <c r="A142" s="152">
        <v>321</v>
      </c>
      <c r="B142" s="110" t="s">
        <v>38</v>
      </c>
      <c r="C142" s="153">
        <f>C143+C144+C145+C146</f>
        <v>11400</v>
      </c>
      <c r="D142" s="153"/>
      <c r="E142" s="153"/>
      <c r="F142" s="153"/>
      <c r="G142" s="153"/>
      <c r="H142" s="153"/>
      <c r="I142" s="153">
        <f>I143+I144+I145+I146</f>
        <v>700</v>
      </c>
      <c r="J142" s="153"/>
      <c r="K142" s="153">
        <f>K143+K144+K145+K146</f>
        <v>10700</v>
      </c>
      <c r="L142" s="153"/>
      <c r="M142" s="153"/>
      <c r="N142" s="128">
        <f>SUM(N143:N146)</f>
        <v>11400</v>
      </c>
      <c r="O142" s="128">
        <f t="shared" si="13"/>
        <v>11400</v>
      </c>
    </row>
    <row r="143" spans="1:15" ht="12.75" customHeight="1">
      <c r="A143" s="108">
        <v>3211</v>
      </c>
      <c r="B143" s="109" t="s">
        <v>65</v>
      </c>
      <c r="C143" s="112">
        <f>G143+I143+K143</f>
        <v>5400</v>
      </c>
      <c r="D143" s="112"/>
      <c r="E143" s="112"/>
      <c r="F143" s="112"/>
      <c r="G143" s="112"/>
      <c r="H143" s="112"/>
      <c r="I143" s="112">
        <v>500</v>
      </c>
      <c r="J143" s="112"/>
      <c r="K143" s="112">
        <v>4900</v>
      </c>
      <c r="L143" s="112"/>
      <c r="M143" s="112"/>
      <c r="N143" s="111">
        <f>C143</f>
        <v>5400</v>
      </c>
      <c r="O143" s="111">
        <f t="shared" si="13"/>
        <v>5400</v>
      </c>
    </row>
    <row r="144" spans="1:15" ht="12.75">
      <c r="A144" s="108">
        <v>3212</v>
      </c>
      <c r="B144" s="109" t="s">
        <v>66</v>
      </c>
      <c r="C144" s="112">
        <f>G144+I144+K144</f>
        <v>0</v>
      </c>
      <c r="D144" s="111"/>
      <c r="E144" s="111"/>
      <c r="F144" s="111"/>
      <c r="G144" s="112"/>
      <c r="H144" s="111"/>
      <c r="I144" s="111"/>
      <c r="J144" s="111"/>
      <c r="K144" s="111"/>
      <c r="L144" s="111"/>
      <c r="M144" s="111"/>
      <c r="N144" s="111">
        <f>C144</f>
        <v>0</v>
      </c>
      <c r="O144" s="111">
        <f t="shared" si="13"/>
        <v>0</v>
      </c>
    </row>
    <row r="145" spans="1:15" ht="12.75" customHeight="1">
      <c r="A145" s="108">
        <v>3213</v>
      </c>
      <c r="B145" s="109" t="s">
        <v>67</v>
      </c>
      <c r="C145" s="112">
        <f>G145+I145+K145</f>
        <v>2400</v>
      </c>
      <c r="D145" s="112"/>
      <c r="E145" s="112"/>
      <c r="F145" s="112"/>
      <c r="G145" s="112"/>
      <c r="H145" s="112"/>
      <c r="I145" s="112">
        <v>200</v>
      </c>
      <c r="J145" s="112"/>
      <c r="K145" s="112">
        <v>2200</v>
      </c>
      <c r="L145" s="112"/>
      <c r="M145" s="112"/>
      <c r="N145" s="111">
        <f>C145</f>
        <v>2400</v>
      </c>
      <c r="O145" s="111">
        <f t="shared" si="13"/>
        <v>2400</v>
      </c>
    </row>
    <row r="146" spans="1:15" ht="12.75">
      <c r="A146" s="108">
        <v>3214</v>
      </c>
      <c r="B146" s="109" t="s">
        <v>77</v>
      </c>
      <c r="C146" s="112">
        <f>G146+I146+K146</f>
        <v>3600</v>
      </c>
      <c r="D146" s="111"/>
      <c r="E146" s="111"/>
      <c r="F146" s="111"/>
      <c r="G146" s="112"/>
      <c r="H146" s="111"/>
      <c r="I146" s="112">
        <v>0</v>
      </c>
      <c r="J146" s="111"/>
      <c r="K146" s="112">
        <v>3600</v>
      </c>
      <c r="L146" s="111"/>
      <c r="M146" s="111"/>
      <c r="N146" s="111">
        <f>C146</f>
        <v>3600</v>
      </c>
      <c r="O146" s="111">
        <f t="shared" si="13"/>
        <v>3600</v>
      </c>
    </row>
    <row r="147" spans="1:15" ht="12.75" customHeight="1">
      <c r="A147" s="152">
        <v>322</v>
      </c>
      <c r="B147" s="110" t="s">
        <v>39</v>
      </c>
      <c r="C147" s="153">
        <f>C148+C149+C150+C151+C152+C153+C154</f>
        <v>12100</v>
      </c>
      <c r="D147" s="153"/>
      <c r="E147" s="153"/>
      <c r="F147" s="153"/>
      <c r="G147" s="153"/>
      <c r="H147" s="153"/>
      <c r="I147" s="153">
        <f>SUM(I148:I154)</f>
        <v>900</v>
      </c>
      <c r="J147" s="153"/>
      <c r="K147" s="153">
        <f>SUM(K148:K154)</f>
        <v>11200</v>
      </c>
      <c r="L147" s="128"/>
      <c r="M147" s="128"/>
      <c r="N147" s="128">
        <f>N148+N149+N150+N151+N154</f>
        <v>10100</v>
      </c>
      <c r="O147" s="128">
        <f t="shared" si="13"/>
        <v>10100</v>
      </c>
    </row>
    <row r="148" spans="1:15" ht="12.75">
      <c r="A148" s="108">
        <v>3221</v>
      </c>
      <c r="B148" s="109" t="s">
        <v>51</v>
      </c>
      <c r="C148" s="112">
        <f aca="true" t="shared" si="14" ref="C148:C154">G148+I148+K148</f>
        <v>1000</v>
      </c>
      <c r="D148" s="112"/>
      <c r="E148" s="112"/>
      <c r="F148" s="112"/>
      <c r="G148" s="112"/>
      <c r="H148" s="112"/>
      <c r="I148" s="112"/>
      <c r="J148" s="112"/>
      <c r="K148" s="112">
        <v>1000</v>
      </c>
      <c r="L148" s="112"/>
      <c r="M148" s="112"/>
      <c r="N148" s="111">
        <f>C148</f>
        <v>1000</v>
      </c>
      <c r="O148" s="111">
        <f t="shared" si="13"/>
        <v>1000</v>
      </c>
    </row>
    <row r="149" spans="1:15" ht="12.75" customHeight="1">
      <c r="A149" s="108">
        <v>3225</v>
      </c>
      <c r="B149" s="109" t="s">
        <v>54</v>
      </c>
      <c r="C149" s="112">
        <f t="shared" si="14"/>
        <v>500</v>
      </c>
      <c r="D149" s="111"/>
      <c r="E149" s="112"/>
      <c r="F149" s="112"/>
      <c r="G149" s="112"/>
      <c r="H149" s="112"/>
      <c r="I149" s="112">
        <v>200</v>
      </c>
      <c r="J149" s="112"/>
      <c r="K149" s="112">
        <v>300</v>
      </c>
      <c r="L149" s="112"/>
      <c r="M149" s="112"/>
      <c r="N149" s="111">
        <f>C149</f>
        <v>500</v>
      </c>
      <c r="O149" s="111">
        <f t="shared" si="13"/>
        <v>500</v>
      </c>
    </row>
    <row r="150" spans="1:15" ht="12.75">
      <c r="A150" s="108">
        <v>3227</v>
      </c>
      <c r="B150" s="109" t="s">
        <v>76</v>
      </c>
      <c r="C150" s="112">
        <f t="shared" si="14"/>
        <v>2000</v>
      </c>
      <c r="D150" s="111"/>
      <c r="E150" s="112"/>
      <c r="F150" s="112"/>
      <c r="G150" s="112"/>
      <c r="H150" s="112"/>
      <c r="I150" s="112">
        <v>500</v>
      </c>
      <c r="J150" s="112"/>
      <c r="K150" s="112">
        <v>1500</v>
      </c>
      <c r="L150" s="112"/>
      <c r="M150" s="112"/>
      <c r="N150" s="111">
        <f>C150</f>
        <v>2000</v>
      </c>
      <c r="O150" s="111">
        <f t="shared" si="13"/>
        <v>2000</v>
      </c>
    </row>
    <row r="151" spans="1:15" ht="12.75" customHeight="1">
      <c r="A151" s="108">
        <v>323</v>
      </c>
      <c r="B151" s="109" t="s">
        <v>40</v>
      </c>
      <c r="C151" s="112">
        <f t="shared" si="14"/>
        <v>0</v>
      </c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1">
        <f>C151</f>
        <v>0</v>
      </c>
      <c r="O151" s="111">
        <f t="shared" si="13"/>
        <v>0</v>
      </c>
    </row>
    <row r="152" spans="1:15" ht="12.75" customHeight="1">
      <c r="A152" s="108">
        <v>3231</v>
      </c>
      <c r="B152" s="109" t="s">
        <v>55</v>
      </c>
      <c r="C152" s="112">
        <f t="shared" si="14"/>
        <v>1500</v>
      </c>
      <c r="D152" s="111"/>
      <c r="E152" s="112"/>
      <c r="F152" s="112"/>
      <c r="G152" s="112"/>
      <c r="H152" s="112"/>
      <c r="I152" s="112"/>
      <c r="J152" s="112"/>
      <c r="K152" s="112">
        <v>1500</v>
      </c>
      <c r="L152" s="112"/>
      <c r="M152" s="112"/>
      <c r="N152" s="111"/>
      <c r="O152" s="111"/>
    </row>
    <row r="153" spans="1:15" ht="12.75" customHeight="1">
      <c r="A153" s="108">
        <v>3232</v>
      </c>
      <c r="B153" s="109" t="s">
        <v>133</v>
      </c>
      <c r="C153" s="112">
        <f>D153+E153+F153+G153+I153+J153+K153</f>
        <v>500</v>
      </c>
      <c r="D153" s="111"/>
      <c r="E153" s="112"/>
      <c r="F153" s="112"/>
      <c r="G153" s="112"/>
      <c r="H153" s="112"/>
      <c r="I153" s="112">
        <v>200</v>
      </c>
      <c r="J153" s="112"/>
      <c r="K153" s="112">
        <v>300</v>
      </c>
      <c r="L153" s="112"/>
      <c r="M153" s="112"/>
      <c r="N153" s="111"/>
      <c r="O153" s="111"/>
    </row>
    <row r="154" spans="1:15" ht="12.75">
      <c r="A154" s="108">
        <v>3237</v>
      </c>
      <c r="B154" s="109" t="s">
        <v>157</v>
      </c>
      <c r="C154" s="112">
        <f t="shared" si="14"/>
        <v>6600</v>
      </c>
      <c r="D154" s="111"/>
      <c r="E154" s="112"/>
      <c r="F154" s="112"/>
      <c r="G154" s="112"/>
      <c r="H154" s="112"/>
      <c r="I154" s="112"/>
      <c r="J154" s="112"/>
      <c r="K154" s="112">
        <v>6600</v>
      </c>
      <c r="L154" s="112"/>
      <c r="M154" s="112"/>
      <c r="N154" s="111">
        <f>C154</f>
        <v>6600</v>
      </c>
      <c r="O154" s="111">
        <f t="shared" si="13"/>
        <v>6600</v>
      </c>
    </row>
    <row r="155" spans="1:15" ht="12.75" customHeight="1">
      <c r="A155" s="152">
        <v>329</v>
      </c>
      <c r="B155" s="110" t="s">
        <v>41</v>
      </c>
      <c r="C155" s="153">
        <f>C156</f>
        <v>17000</v>
      </c>
      <c r="D155" s="153"/>
      <c r="E155" s="153"/>
      <c r="F155" s="153"/>
      <c r="G155" s="153">
        <f>G156</f>
        <v>0</v>
      </c>
      <c r="H155" s="153"/>
      <c r="I155" s="153">
        <f>SUM(I156)</f>
        <v>2900</v>
      </c>
      <c r="J155" s="153"/>
      <c r="K155" s="153">
        <f>SUM(K156)</f>
        <v>14100</v>
      </c>
      <c r="L155" s="153"/>
      <c r="M155" s="153"/>
      <c r="N155" s="128">
        <f>N156</f>
        <v>17000</v>
      </c>
      <c r="O155" s="128">
        <f t="shared" si="13"/>
        <v>17000</v>
      </c>
    </row>
    <row r="156" spans="1:15" ht="12.75" customHeight="1">
      <c r="A156" s="108">
        <v>3299</v>
      </c>
      <c r="B156" s="109" t="s">
        <v>41</v>
      </c>
      <c r="C156" s="112">
        <f>G156+I156+K156</f>
        <v>17000</v>
      </c>
      <c r="D156" s="112"/>
      <c r="E156" s="112"/>
      <c r="F156" s="112"/>
      <c r="G156" s="112"/>
      <c r="H156" s="112"/>
      <c r="I156" s="112">
        <v>2900</v>
      </c>
      <c r="J156" s="112"/>
      <c r="K156" s="112">
        <v>14100</v>
      </c>
      <c r="L156" s="112"/>
      <c r="M156" s="112"/>
      <c r="N156" s="111">
        <f>C156</f>
        <v>17000</v>
      </c>
      <c r="O156" s="111">
        <f t="shared" si="13"/>
        <v>17000</v>
      </c>
    </row>
    <row r="157" spans="1:15" ht="12.75" customHeight="1">
      <c r="A157" s="169"/>
      <c r="B157" s="170"/>
      <c r="C157" s="168"/>
      <c r="D157" s="168"/>
      <c r="E157" s="168"/>
      <c r="F157" s="168"/>
      <c r="G157" s="168"/>
      <c r="H157" s="168"/>
      <c r="I157" s="168"/>
      <c r="J157" s="168"/>
      <c r="K157" s="168"/>
      <c r="L157" s="163"/>
      <c r="M157" s="168"/>
      <c r="N157" s="163"/>
      <c r="O157" s="168"/>
    </row>
    <row r="158" spans="1:15" ht="12.75">
      <c r="A158" s="241" t="s">
        <v>221</v>
      </c>
      <c r="B158" s="242"/>
      <c r="C158" s="143">
        <f>C13+C50+C104+C140+C157+C33</f>
        <v>10955537</v>
      </c>
      <c r="D158" s="143">
        <f>D13+D50+D157</f>
        <v>9185994</v>
      </c>
      <c r="E158" s="143">
        <f>E50+E157</f>
        <v>759843</v>
      </c>
      <c r="F158" s="143">
        <f>F50+F104</f>
        <v>16950</v>
      </c>
      <c r="G158" s="143">
        <f>G50+G104+G140+G157</f>
        <v>813750</v>
      </c>
      <c r="H158" s="143"/>
      <c r="I158" s="143">
        <f>I140+I104+I50+I13+I33</f>
        <v>142000</v>
      </c>
      <c r="J158" s="143"/>
      <c r="K158" s="143">
        <f>K104+K140+K50</f>
        <v>37000</v>
      </c>
      <c r="L158" s="143">
        <f>L157+L50</f>
        <v>0</v>
      </c>
      <c r="M158" s="143">
        <f>M157+M50</f>
        <v>0</v>
      </c>
      <c r="N158" s="143">
        <f>N50+N104+N140+N13+N33</f>
        <v>10953537</v>
      </c>
      <c r="O158" s="143">
        <f>N158</f>
        <v>10953537</v>
      </c>
    </row>
    <row r="159" spans="1:15" ht="12.75" customHeight="1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7"/>
      <c r="M159" s="117"/>
      <c r="N159" s="118"/>
      <c r="O159" s="118"/>
    </row>
    <row r="160" spans="1:15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7"/>
      <c r="M160" s="117"/>
      <c r="N160" s="118"/>
      <c r="O160" s="118"/>
    </row>
    <row r="161" spans="1:15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7"/>
      <c r="M161" s="117"/>
      <c r="N161" s="118"/>
      <c r="O161" s="118"/>
    </row>
    <row r="162" spans="1:15" ht="11.25" customHeight="1">
      <c r="A162" s="92"/>
      <c r="B162" s="244" t="s">
        <v>96</v>
      </c>
      <c r="C162" s="245"/>
      <c r="D162"/>
      <c r="E162"/>
      <c r="F162" s="117"/>
      <c r="G162" s="117"/>
      <c r="H162" s="117"/>
      <c r="I162" s="117"/>
      <c r="J162" s="117"/>
      <c r="K162" s="117"/>
      <c r="L162" s="117"/>
      <c r="M162" s="117"/>
      <c r="N162" s="118"/>
      <c r="O162" s="118"/>
    </row>
    <row r="163" spans="1:15" ht="12.75" customHeight="1">
      <c r="A163" s="92"/>
      <c r="B163" s="243" t="s">
        <v>97</v>
      </c>
      <c r="C163" s="238"/>
      <c r="D163"/>
      <c r="E163"/>
      <c r="F163" s="117"/>
      <c r="G163" s="117"/>
      <c r="H163" s="117"/>
      <c r="I163" s="117"/>
      <c r="J163" s="117"/>
      <c r="K163" s="117"/>
      <c r="L163" s="117"/>
      <c r="M163" s="117"/>
      <c r="N163" s="118"/>
      <c r="O163" s="118"/>
    </row>
    <row r="164" spans="1:15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7"/>
      <c r="M164" s="117"/>
      <c r="N164" s="118"/>
      <c r="O164" s="118"/>
    </row>
    <row r="165" spans="1:15" ht="12.75" customHeight="1">
      <c r="A165" s="139" t="s">
        <v>98</v>
      </c>
      <c r="B165" s="206" t="s">
        <v>114</v>
      </c>
      <c r="C165" s="207"/>
      <c r="D165" s="207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</row>
    <row r="166" spans="1:15" ht="12.75">
      <c r="A166" s="125">
        <v>3</v>
      </c>
      <c r="B166" s="126" t="s">
        <v>32</v>
      </c>
      <c r="C166" s="127">
        <f>C167</f>
        <v>3500</v>
      </c>
      <c r="D166" s="127"/>
      <c r="E166" s="127">
        <f>E167</f>
        <v>2500</v>
      </c>
      <c r="F166" s="127"/>
      <c r="G166" s="127"/>
      <c r="H166" s="127"/>
      <c r="I166" s="127"/>
      <c r="J166" s="127">
        <f>J167</f>
        <v>1000</v>
      </c>
      <c r="K166" s="127"/>
      <c r="L166" s="127"/>
      <c r="M166" s="127"/>
      <c r="N166" s="127">
        <f>N167</f>
        <v>3500</v>
      </c>
      <c r="O166" s="127">
        <f>N166</f>
        <v>3500</v>
      </c>
    </row>
    <row r="167" spans="1:15" ht="12.75" customHeight="1">
      <c r="A167" s="129">
        <v>32</v>
      </c>
      <c r="B167" s="171" t="s">
        <v>99</v>
      </c>
      <c r="C167" s="148">
        <f>E167+J167</f>
        <v>3500</v>
      </c>
      <c r="D167" s="148"/>
      <c r="E167" s="148">
        <f>E168+E173+E175+E177</f>
        <v>2500</v>
      </c>
      <c r="F167" s="148"/>
      <c r="G167" s="148"/>
      <c r="H167" s="148"/>
      <c r="I167" s="148"/>
      <c r="J167" s="148">
        <f>J168+J173+J175+J177</f>
        <v>1000</v>
      </c>
      <c r="K167" s="148"/>
      <c r="L167" s="148"/>
      <c r="M167" s="148"/>
      <c r="N167" s="131">
        <f>N168+N173+N175+N177</f>
        <v>3500</v>
      </c>
      <c r="O167" s="131">
        <f aca="true" t="shared" si="15" ref="O167:O176">N167</f>
        <v>3500</v>
      </c>
    </row>
    <row r="168" spans="1:15" ht="12.75">
      <c r="A168" s="152">
        <v>321</v>
      </c>
      <c r="B168" s="110" t="s">
        <v>100</v>
      </c>
      <c r="C168" s="153">
        <f>C169+C170+C171+C172</f>
        <v>600</v>
      </c>
      <c r="D168" s="153"/>
      <c r="E168" s="153">
        <f>E169+E170+E171+E172</f>
        <v>500</v>
      </c>
      <c r="F168" s="153"/>
      <c r="G168" s="153"/>
      <c r="H168" s="153"/>
      <c r="I168" s="153"/>
      <c r="J168" s="153">
        <f>J169+J170+J171+J172</f>
        <v>100</v>
      </c>
      <c r="K168" s="153"/>
      <c r="L168" s="153"/>
      <c r="M168" s="153"/>
      <c r="N168" s="128">
        <f>SUM(N169:N172)</f>
        <v>600</v>
      </c>
      <c r="O168" s="128">
        <f t="shared" si="15"/>
        <v>600</v>
      </c>
    </row>
    <row r="169" spans="1:15" ht="12.75" customHeight="1">
      <c r="A169" s="108">
        <v>3211</v>
      </c>
      <c r="B169" s="109" t="s">
        <v>65</v>
      </c>
      <c r="C169" s="112">
        <f>E169+J169</f>
        <v>600</v>
      </c>
      <c r="D169" s="112"/>
      <c r="E169" s="112">
        <v>500</v>
      </c>
      <c r="F169" s="112"/>
      <c r="G169" s="112"/>
      <c r="H169" s="112"/>
      <c r="I169" s="112"/>
      <c r="J169" s="112">
        <v>100</v>
      </c>
      <c r="K169" s="112"/>
      <c r="L169" s="112"/>
      <c r="M169" s="112"/>
      <c r="N169" s="111">
        <f>C169</f>
        <v>600</v>
      </c>
      <c r="O169" s="111">
        <f t="shared" si="15"/>
        <v>600</v>
      </c>
    </row>
    <row r="170" spans="1:15" ht="12.75">
      <c r="A170" s="162">
        <v>3212</v>
      </c>
      <c r="B170" s="161" t="s">
        <v>101</v>
      </c>
      <c r="C170" s="112">
        <f>E170+J170</f>
        <v>0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11">
        <f>C170</f>
        <v>0</v>
      </c>
      <c r="O170" s="163">
        <f t="shared" si="15"/>
        <v>0</v>
      </c>
    </row>
    <row r="171" spans="1:15" ht="12.75" customHeight="1">
      <c r="A171" s="108">
        <v>3213</v>
      </c>
      <c r="B171" s="109" t="s">
        <v>67</v>
      </c>
      <c r="C171" s="112">
        <f>E171+J171</f>
        <v>0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1">
        <f>C171</f>
        <v>0</v>
      </c>
      <c r="O171" s="111">
        <f t="shared" si="15"/>
        <v>0</v>
      </c>
    </row>
    <row r="172" spans="1:15" ht="12.75">
      <c r="A172" s="162">
        <v>3214</v>
      </c>
      <c r="B172" s="161" t="s">
        <v>77</v>
      </c>
      <c r="C172" s="112">
        <f>E172+J172</f>
        <v>0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11">
        <f>C172</f>
        <v>0</v>
      </c>
      <c r="O172" s="163">
        <f t="shared" si="15"/>
        <v>0</v>
      </c>
    </row>
    <row r="173" spans="1:15" ht="12.75" customHeight="1">
      <c r="A173" s="152">
        <v>322</v>
      </c>
      <c r="B173" s="110" t="s">
        <v>39</v>
      </c>
      <c r="C173" s="153">
        <f>C174</f>
        <v>400</v>
      </c>
      <c r="D173" s="153"/>
      <c r="E173" s="153">
        <f>E174</f>
        <v>0</v>
      </c>
      <c r="F173" s="153"/>
      <c r="G173" s="153"/>
      <c r="H173" s="153"/>
      <c r="I173" s="153"/>
      <c r="J173" s="153">
        <f>J174</f>
        <v>400</v>
      </c>
      <c r="K173" s="153"/>
      <c r="L173" s="153"/>
      <c r="M173" s="153"/>
      <c r="N173" s="128">
        <f>N174</f>
        <v>400</v>
      </c>
      <c r="O173" s="128">
        <f>O174</f>
        <v>400</v>
      </c>
    </row>
    <row r="174" spans="1:15" ht="12.75">
      <c r="A174" s="108">
        <v>3221</v>
      </c>
      <c r="B174" s="109" t="s">
        <v>109</v>
      </c>
      <c r="C174" s="112">
        <f>E174+J174</f>
        <v>400</v>
      </c>
      <c r="D174" s="112"/>
      <c r="E174" s="112"/>
      <c r="F174" s="112"/>
      <c r="G174" s="112"/>
      <c r="H174" s="112"/>
      <c r="I174" s="112"/>
      <c r="J174" s="112">
        <v>400</v>
      </c>
      <c r="K174" s="112"/>
      <c r="L174" s="112"/>
      <c r="M174" s="112"/>
      <c r="N174" s="111">
        <f>C174</f>
        <v>400</v>
      </c>
      <c r="O174" s="111">
        <f>N174</f>
        <v>400</v>
      </c>
    </row>
    <row r="175" spans="1:15" ht="12.75" customHeight="1">
      <c r="A175" s="152">
        <v>323</v>
      </c>
      <c r="B175" s="110" t="s">
        <v>40</v>
      </c>
      <c r="C175" s="153">
        <f>C176</f>
        <v>1800</v>
      </c>
      <c r="D175" s="153"/>
      <c r="E175" s="153">
        <f>E176</f>
        <v>1800</v>
      </c>
      <c r="F175" s="153"/>
      <c r="G175" s="153"/>
      <c r="H175" s="153"/>
      <c r="I175" s="153"/>
      <c r="J175" s="153">
        <f>J176</f>
        <v>0</v>
      </c>
      <c r="K175" s="153"/>
      <c r="L175" s="153"/>
      <c r="M175" s="153"/>
      <c r="N175" s="128">
        <f>N176</f>
        <v>1800</v>
      </c>
      <c r="O175" s="128">
        <f>O176</f>
        <v>1800</v>
      </c>
    </row>
    <row r="176" spans="1:15" ht="12.75">
      <c r="A176" s="108">
        <v>3237</v>
      </c>
      <c r="B176" s="109" t="s">
        <v>60</v>
      </c>
      <c r="C176" s="112">
        <f>E176+J176</f>
        <v>1800</v>
      </c>
      <c r="D176" s="112"/>
      <c r="E176" s="112">
        <v>1800</v>
      </c>
      <c r="F176" s="112"/>
      <c r="G176" s="112"/>
      <c r="H176" s="112"/>
      <c r="I176" s="112"/>
      <c r="J176" s="112"/>
      <c r="K176" s="112"/>
      <c r="L176" s="112"/>
      <c r="M176" s="112"/>
      <c r="N176" s="111">
        <f>C176</f>
        <v>1800</v>
      </c>
      <c r="O176" s="111">
        <f t="shared" si="15"/>
        <v>1800</v>
      </c>
    </row>
    <row r="177" spans="1:15" ht="12.75" customHeight="1">
      <c r="A177" s="152">
        <v>329</v>
      </c>
      <c r="B177" s="110" t="s">
        <v>41</v>
      </c>
      <c r="C177" s="153">
        <f>C178+C179</f>
        <v>700</v>
      </c>
      <c r="D177" s="153"/>
      <c r="E177" s="153">
        <f>E178+E179</f>
        <v>200</v>
      </c>
      <c r="F177" s="153"/>
      <c r="G177" s="153"/>
      <c r="H177" s="153"/>
      <c r="I177" s="153"/>
      <c r="J177" s="153">
        <f>J178+J179</f>
        <v>500</v>
      </c>
      <c r="K177" s="153"/>
      <c r="L177" s="153"/>
      <c r="M177" s="153"/>
      <c r="N177" s="128">
        <f>N178+N179+N180</f>
        <v>700</v>
      </c>
      <c r="O177" s="128">
        <f>N177</f>
        <v>700</v>
      </c>
    </row>
    <row r="178" spans="1:15" ht="12.75">
      <c r="A178" s="162">
        <v>3293</v>
      </c>
      <c r="B178" s="161" t="s">
        <v>185</v>
      </c>
      <c r="C178" s="165">
        <f>E178+J178</f>
        <v>500</v>
      </c>
      <c r="D178" s="165"/>
      <c r="E178" s="165"/>
      <c r="F178" s="165"/>
      <c r="G178" s="165"/>
      <c r="H178" s="165"/>
      <c r="I178" s="165"/>
      <c r="J178" s="165">
        <v>500</v>
      </c>
      <c r="K178" s="165"/>
      <c r="L178" s="165"/>
      <c r="M178" s="165"/>
      <c r="N178" s="163">
        <f>C178</f>
        <v>500</v>
      </c>
      <c r="O178" s="163">
        <f>N178</f>
        <v>500</v>
      </c>
    </row>
    <row r="179" spans="1:15" ht="12.75" customHeight="1">
      <c r="A179" s="108">
        <v>3299</v>
      </c>
      <c r="B179" s="109" t="s">
        <v>41</v>
      </c>
      <c r="C179" s="165">
        <f>E179+J179</f>
        <v>200</v>
      </c>
      <c r="D179" s="165"/>
      <c r="E179" s="165">
        <v>200</v>
      </c>
      <c r="F179" s="165"/>
      <c r="G179" s="165"/>
      <c r="H179" s="165"/>
      <c r="I179" s="165"/>
      <c r="J179" s="165"/>
      <c r="K179" s="165"/>
      <c r="L179" s="165"/>
      <c r="M179" s="165"/>
      <c r="N179" s="163">
        <f>C179</f>
        <v>200</v>
      </c>
      <c r="O179" s="163">
        <f>N179</f>
        <v>200</v>
      </c>
    </row>
    <row r="180" spans="1:15" ht="12.75">
      <c r="A180" s="108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63">
        <f>C180</f>
        <v>0</v>
      </c>
      <c r="O180" s="112"/>
    </row>
    <row r="181" spans="1:15" ht="12.75" customHeight="1">
      <c r="A181" s="241" t="s">
        <v>85</v>
      </c>
      <c r="B181" s="242"/>
      <c r="C181" s="143">
        <f>C166</f>
        <v>3500</v>
      </c>
      <c r="D181" s="143"/>
      <c r="E181" s="143">
        <f>E166</f>
        <v>2500</v>
      </c>
      <c r="F181" s="143"/>
      <c r="G181" s="143"/>
      <c r="H181" s="143"/>
      <c r="I181" s="143"/>
      <c r="J181" s="143">
        <f>J166</f>
        <v>1000</v>
      </c>
      <c r="K181" s="143"/>
      <c r="L181" s="143"/>
      <c r="M181" s="143"/>
      <c r="N181" s="143">
        <f>N166</f>
        <v>3500</v>
      </c>
      <c r="O181" s="143">
        <f>O166</f>
        <v>3500</v>
      </c>
    </row>
    <row r="182" spans="1:15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7"/>
      <c r="M182" s="117"/>
      <c r="N182" s="118"/>
      <c r="O182" s="118"/>
    </row>
    <row r="183" spans="1:15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7"/>
      <c r="M183" s="117"/>
      <c r="N183" s="118"/>
      <c r="O183" s="118"/>
    </row>
    <row r="184" spans="1:15" ht="12.75">
      <c r="A184" s="92"/>
      <c r="B184" s="95"/>
      <c r="C184" s="117"/>
      <c r="D184" s="118"/>
      <c r="E184" s="117"/>
      <c r="F184" s="117"/>
      <c r="G184" s="117"/>
      <c r="H184" s="117"/>
      <c r="I184" s="117"/>
      <c r="J184" s="117"/>
      <c r="K184" s="117"/>
      <c r="L184" s="117"/>
      <c r="M184" s="117"/>
      <c r="N184" s="118"/>
      <c r="O184" s="118"/>
    </row>
    <row r="185" spans="1:15" ht="12.75">
      <c r="A185" s="92"/>
      <c r="B185" s="95"/>
      <c r="C185" s="117"/>
      <c r="D185" s="118"/>
      <c r="E185" s="117"/>
      <c r="F185" s="117"/>
      <c r="G185" s="117"/>
      <c r="H185" s="117"/>
      <c r="I185" s="117"/>
      <c r="J185" s="117"/>
      <c r="K185" s="117"/>
      <c r="L185" s="117"/>
      <c r="M185" s="117"/>
      <c r="N185" s="118"/>
      <c r="O185" s="118"/>
    </row>
    <row r="186" spans="1:15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7"/>
      <c r="M186" s="117"/>
      <c r="N186" s="118"/>
      <c r="O186" s="118"/>
    </row>
    <row r="187" spans="1:15" ht="12.75">
      <c r="A187" s="92"/>
      <c r="B187" s="95"/>
      <c r="C187" s="117"/>
      <c r="D187" s="118"/>
      <c r="E187" s="117"/>
      <c r="F187" s="117"/>
      <c r="G187" s="117"/>
      <c r="H187" s="117"/>
      <c r="I187" s="117"/>
      <c r="J187" s="117"/>
      <c r="K187" s="117"/>
      <c r="L187" s="117"/>
      <c r="M187" s="117"/>
      <c r="N187" s="118"/>
      <c r="O187" s="118"/>
    </row>
    <row r="188" spans="1:15" ht="12.75" customHeight="1">
      <c r="A188" s="92"/>
      <c r="B188" s="95"/>
      <c r="C188" s="117"/>
      <c r="D188" s="118"/>
      <c r="E188" s="117"/>
      <c r="F188" s="117"/>
      <c r="G188" s="117"/>
      <c r="H188" s="117"/>
      <c r="I188" s="117"/>
      <c r="J188" s="117"/>
      <c r="K188" s="117"/>
      <c r="L188" s="117"/>
      <c r="M188" s="117"/>
      <c r="N188" s="118"/>
      <c r="O188" s="118"/>
    </row>
    <row r="189" spans="1:15" ht="14.25" customHeight="1">
      <c r="A189" s="92"/>
      <c r="B189" s="244" t="s">
        <v>96</v>
      </c>
      <c r="C189" s="245"/>
      <c r="D189"/>
      <c r="E189"/>
      <c r="F189" s="117"/>
      <c r="G189" s="117"/>
      <c r="H189" s="117"/>
      <c r="I189" s="117"/>
      <c r="J189" s="117"/>
      <c r="K189" s="117"/>
      <c r="L189" s="117"/>
      <c r="M189" s="117"/>
      <c r="N189" s="118"/>
      <c r="O189" s="118"/>
    </row>
    <row r="190" spans="1:15" ht="12.75" customHeight="1">
      <c r="A190" s="92"/>
      <c r="B190" s="243" t="s">
        <v>158</v>
      </c>
      <c r="C190" s="238"/>
      <c r="D190"/>
      <c r="E190"/>
      <c r="F190" s="117"/>
      <c r="G190" s="117"/>
      <c r="H190" s="117"/>
      <c r="I190" s="117"/>
      <c r="J190" s="117"/>
      <c r="K190" s="117"/>
      <c r="L190" s="117"/>
      <c r="M190" s="117"/>
      <c r="N190" s="118"/>
      <c r="O190" s="118"/>
    </row>
    <row r="191" spans="1:15" ht="12.75">
      <c r="A191" s="92"/>
      <c r="B191" s="95"/>
      <c r="C191" s="117"/>
      <c r="D191" s="118"/>
      <c r="E191" s="117"/>
      <c r="F191" s="117"/>
      <c r="G191" s="117"/>
      <c r="H191" s="117"/>
      <c r="I191" s="117"/>
      <c r="J191" s="117"/>
      <c r="K191" s="117"/>
      <c r="L191" s="117"/>
      <c r="M191" s="117"/>
      <c r="N191" s="118"/>
      <c r="O191" s="118"/>
    </row>
    <row r="192" spans="1:15" ht="12.75" customHeight="1">
      <c r="A192" s="139" t="s">
        <v>159</v>
      </c>
      <c r="B192" s="206" t="s">
        <v>160</v>
      </c>
      <c r="C192" s="207"/>
      <c r="D192" s="207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</row>
    <row r="193" spans="1:15" ht="12.75">
      <c r="A193" s="125">
        <v>3</v>
      </c>
      <c r="B193" s="126" t="s">
        <v>32</v>
      </c>
      <c r="C193" s="127">
        <f>C194</f>
        <v>7640</v>
      </c>
      <c r="D193" s="127"/>
      <c r="E193" s="127">
        <f>E194</f>
        <v>4440</v>
      </c>
      <c r="F193" s="127"/>
      <c r="G193" s="127">
        <f>G194</f>
        <v>0</v>
      </c>
      <c r="H193" s="127"/>
      <c r="I193" s="127"/>
      <c r="J193" s="127">
        <f>J194</f>
        <v>3200</v>
      </c>
      <c r="K193" s="127"/>
      <c r="L193" s="127"/>
      <c r="M193" s="127"/>
      <c r="N193" s="127">
        <f>N194</f>
        <v>7640</v>
      </c>
      <c r="O193" s="127">
        <f>N193</f>
        <v>7640</v>
      </c>
    </row>
    <row r="194" spans="1:15" ht="12.75" customHeight="1">
      <c r="A194" s="129">
        <v>32</v>
      </c>
      <c r="B194" s="171" t="s">
        <v>99</v>
      </c>
      <c r="C194" s="148">
        <f>C195+C200+C202+C207</f>
        <v>7640</v>
      </c>
      <c r="D194" s="148"/>
      <c r="E194" s="148">
        <f>E195+E200+E202+E207</f>
        <v>4440</v>
      </c>
      <c r="F194" s="148"/>
      <c r="G194" s="148">
        <f>G195+G200+G202+G207</f>
        <v>0</v>
      </c>
      <c r="H194" s="148"/>
      <c r="I194" s="148"/>
      <c r="J194" s="148">
        <f>J195+J200+J202+J205+J207</f>
        <v>3200</v>
      </c>
      <c r="K194" s="148"/>
      <c r="L194" s="148"/>
      <c r="M194" s="148"/>
      <c r="N194" s="131">
        <f>N195+N200+N202+N205+N207</f>
        <v>7640</v>
      </c>
      <c r="O194" s="131">
        <f>N194</f>
        <v>7640</v>
      </c>
    </row>
    <row r="195" spans="1:15" ht="12.75">
      <c r="A195" s="152">
        <v>321</v>
      </c>
      <c r="B195" s="110" t="s">
        <v>100</v>
      </c>
      <c r="C195" s="153">
        <f>C196+C197+C198+C199</f>
        <v>800</v>
      </c>
      <c r="D195" s="153"/>
      <c r="E195" s="153">
        <f>E196+E197+E198+E199</f>
        <v>0</v>
      </c>
      <c r="F195" s="153"/>
      <c r="G195" s="153">
        <f>G196+G197+G198+G199</f>
        <v>0</v>
      </c>
      <c r="H195" s="153"/>
      <c r="I195" s="153"/>
      <c r="J195" s="153">
        <f>J196+J197+J198+J199</f>
        <v>800</v>
      </c>
      <c r="K195" s="153"/>
      <c r="L195" s="153"/>
      <c r="M195" s="153"/>
      <c r="N195" s="128">
        <f>SUM(N196:N199)</f>
        <v>800</v>
      </c>
      <c r="O195" s="128">
        <f>N195</f>
        <v>800</v>
      </c>
    </row>
    <row r="196" spans="1:15" ht="12.75" customHeight="1">
      <c r="A196" s="108">
        <v>3211</v>
      </c>
      <c r="B196" s="109" t="s">
        <v>65</v>
      </c>
      <c r="C196" s="165">
        <f>D196+E196+F196+G196+I196+J196+K196</f>
        <v>800</v>
      </c>
      <c r="D196" s="112"/>
      <c r="E196" s="112"/>
      <c r="F196" s="112"/>
      <c r="G196" s="112"/>
      <c r="H196" s="112"/>
      <c r="I196" s="112"/>
      <c r="J196" s="112">
        <v>800</v>
      </c>
      <c r="K196" s="112"/>
      <c r="L196" s="112"/>
      <c r="M196" s="112"/>
      <c r="N196" s="111">
        <f>C196</f>
        <v>800</v>
      </c>
      <c r="O196" s="111">
        <f>N196</f>
        <v>800</v>
      </c>
    </row>
    <row r="197" spans="1:15" ht="12.75">
      <c r="A197" s="162">
        <v>3212</v>
      </c>
      <c r="B197" s="161" t="s">
        <v>101</v>
      </c>
      <c r="C197" s="165">
        <f>D197+E197+F197+G197+I197+J197+K197</f>
        <v>0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11">
        <f>C197</f>
        <v>0</v>
      </c>
      <c r="O197" s="163"/>
    </row>
    <row r="198" spans="1:15" ht="12.75" customHeight="1">
      <c r="A198" s="108">
        <v>3213</v>
      </c>
      <c r="B198" s="109" t="s">
        <v>67</v>
      </c>
      <c r="C198" s="165">
        <f>D198+E198+F198+G198+I198+J198+K198</f>
        <v>0</v>
      </c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1">
        <f>C198</f>
        <v>0</v>
      </c>
      <c r="O198" s="111"/>
    </row>
    <row r="199" spans="1:15" ht="12.75">
      <c r="A199" s="162">
        <v>3214</v>
      </c>
      <c r="B199" s="161" t="s">
        <v>77</v>
      </c>
      <c r="C199" s="165">
        <f>D199+E199+F199+G199+I199+J199+K199</f>
        <v>0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11">
        <f>C199</f>
        <v>0</v>
      </c>
      <c r="O199" s="163"/>
    </row>
    <row r="200" spans="1:15" ht="12.75" customHeight="1">
      <c r="A200" s="152">
        <v>322</v>
      </c>
      <c r="B200" s="110" t="s">
        <v>39</v>
      </c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28"/>
      <c r="O200" s="128"/>
    </row>
    <row r="201" spans="1:15" ht="12.75">
      <c r="A201" s="108">
        <v>3221</v>
      </c>
      <c r="B201" s="109" t="s">
        <v>109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1"/>
      <c r="O201" s="111"/>
    </row>
    <row r="202" spans="1:15" ht="12.75" customHeight="1">
      <c r="A202" s="152">
        <v>323</v>
      </c>
      <c r="B202" s="110" t="s">
        <v>40</v>
      </c>
      <c r="C202" s="153">
        <f>C203+C204</f>
        <v>2400</v>
      </c>
      <c r="D202" s="153"/>
      <c r="E202" s="153"/>
      <c r="F202" s="153"/>
      <c r="G202" s="153">
        <f>SUM(G203:G206)</f>
        <v>0</v>
      </c>
      <c r="H202" s="153"/>
      <c r="I202" s="153"/>
      <c r="J202" s="153">
        <f>J203+J204</f>
        <v>2400</v>
      </c>
      <c r="K202" s="153"/>
      <c r="L202" s="153"/>
      <c r="M202" s="153"/>
      <c r="N202" s="128">
        <f>SUM(N203:N204)</f>
        <v>2400</v>
      </c>
      <c r="O202" s="128">
        <f>N202</f>
        <v>2400</v>
      </c>
    </row>
    <row r="203" spans="1:15" ht="12.75">
      <c r="A203" s="162">
        <v>3231</v>
      </c>
      <c r="B203" s="161" t="s">
        <v>55</v>
      </c>
      <c r="C203" s="165">
        <f>D203+E203+F203+G203+I203+J203+K203</f>
        <v>0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3">
        <f>C203</f>
        <v>0</v>
      </c>
      <c r="O203" s="163">
        <f>N203</f>
        <v>0</v>
      </c>
    </row>
    <row r="204" spans="1:15" ht="12.75" customHeight="1">
      <c r="A204" s="108">
        <v>3237</v>
      </c>
      <c r="B204" s="109" t="s">
        <v>60</v>
      </c>
      <c r="C204" s="165">
        <f>D204+E204+F204+G204+I204+J204+K204</f>
        <v>2400</v>
      </c>
      <c r="D204" s="112"/>
      <c r="E204" s="112"/>
      <c r="F204" s="112"/>
      <c r="G204" s="112"/>
      <c r="H204" s="112"/>
      <c r="I204" s="112"/>
      <c r="J204" s="112">
        <v>2400</v>
      </c>
      <c r="K204" s="112"/>
      <c r="L204" s="112"/>
      <c r="M204" s="112"/>
      <c r="N204" s="163">
        <f>C204</f>
        <v>2400</v>
      </c>
      <c r="O204" s="111"/>
    </row>
    <row r="205" spans="1:15" ht="12.75">
      <c r="A205" s="152">
        <v>324</v>
      </c>
      <c r="B205" s="110" t="s">
        <v>161</v>
      </c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28"/>
      <c r="O205" s="128"/>
    </row>
    <row r="206" spans="1:15" ht="12.75" customHeight="1">
      <c r="A206" s="108">
        <v>3241</v>
      </c>
      <c r="B206" s="109" t="s">
        <v>161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1"/>
      <c r="O206" s="111"/>
    </row>
    <row r="207" spans="1:15" ht="12.75">
      <c r="A207" s="152">
        <v>329</v>
      </c>
      <c r="B207" s="110" t="s">
        <v>41</v>
      </c>
      <c r="C207" s="153">
        <f>C208+C209</f>
        <v>4440</v>
      </c>
      <c r="D207" s="153"/>
      <c r="E207" s="153">
        <f>E208+E209</f>
        <v>4440</v>
      </c>
      <c r="F207" s="153"/>
      <c r="G207" s="153"/>
      <c r="H207" s="153"/>
      <c r="I207" s="153"/>
      <c r="J207" s="153"/>
      <c r="K207" s="153"/>
      <c r="L207" s="153"/>
      <c r="M207" s="153"/>
      <c r="N207" s="128">
        <f>SUM(N208:N210)</f>
        <v>4440</v>
      </c>
      <c r="O207" s="128">
        <f>SUM(O208:O210)</f>
        <v>4440</v>
      </c>
    </row>
    <row r="208" spans="1:15" ht="12.75" customHeight="1">
      <c r="A208" s="162">
        <v>3291</v>
      </c>
      <c r="B208" s="181" t="s">
        <v>167</v>
      </c>
      <c r="C208" s="165">
        <f>E208</f>
        <v>0</v>
      </c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3">
        <f>C208</f>
        <v>0</v>
      </c>
      <c r="O208" s="163">
        <f>N208</f>
        <v>0</v>
      </c>
    </row>
    <row r="209" spans="1:15" ht="12.75">
      <c r="A209" s="108">
        <v>3299</v>
      </c>
      <c r="B209" s="109" t="s">
        <v>41</v>
      </c>
      <c r="C209" s="165">
        <f>E209+G209</f>
        <v>4440</v>
      </c>
      <c r="D209" s="165"/>
      <c r="E209" s="165">
        <v>4440</v>
      </c>
      <c r="F209" s="165"/>
      <c r="G209" s="165"/>
      <c r="H209" s="165"/>
      <c r="I209" s="165"/>
      <c r="J209" s="165"/>
      <c r="K209" s="165"/>
      <c r="L209" s="165"/>
      <c r="M209" s="165"/>
      <c r="N209" s="163">
        <f>C209</f>
        <v>4440</v>
      </c>
      <c r="O209" s="163">
        <f>N209</f>
        <v>4440</v>
      </c>
    </row>
    <row r="210" spans="1:15" ht="12.75" customHeight="1">
      <c r="A210" s="108"/>
      <c r="B210" s="10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63">
        <f>C210</f>
        <v>0</v>
      </c>
      <c r="O210" s="112"/>
    </row>
    <row r="211" spans="1:15" ht="12.75">
      <c r="A211" s="241" t="s">
        <v>85</v>
      </c>
      <c r="B211" s="242"/>
      <c r="C211" s="143">
        <f>C193</f>
        <v>7640</v>
      </c>
      <c r="D211" s="143"/>
      <c r="E211" s="143">
        <f>E193</f>
        <v>4440</v>
      </c>
      <c r="F211" s="143"/>
      <c r="G211" s="143">
        <f>G193</f>
        <v>0</v>
      </c>
      <c r="H211" s="143"/>
      <c r="I211" s="143">
        <f>I193</f>
        <v>0</v>
      </c>
      <c r="J211" s="143">
        <f>J193</f>
        <v>3200</v>
      </c>
      <c r="K211" s="143"/>
      <c r="L211" s="143">
        <f>L193</f>
        <v>0</v>
      </c>
      <c r="M211" s="143">
        <f>M193</f>
        <v>0</v>
      </c>
      <c r="N211" s="143">
        <f>N193</f>
        <v>7640</v>
      </c>
      <c r="O211" s="143">
        <f>N211</f>
        <v>7640</v>
      </c>
    </row>
    <row r="212" spans="1:15" ht="12.75" customHeight="1">
      <c r="A212" s="92"/>
      <c r="B212" s="95"/>
      <c r="C212" s="117"/>
      <c r="D212" s="118"/>
      <c r="E212" s="117"/>
      <c r="F212" s="117"/>
      <c r="G212" s="117"/>
      <c r="H212" s="117"/>
      <c r="I212" s="117"/>
      <c r="J212" s="117"/>
      <c r="K212" s="117"/>
      <c r="L212" s="117"/>
      <c r="M212" s="117"/>
      <c r="N212" s="118"/>
      <c r="O212" s="118"/>
    </row>
    <row r="213" spans="1:15" ht="12.75" customHeight="1">
      <c r="A213" s="92"/>
      <c r="B213" s="95"/>
      <c r="C213" s="117"/>
      <c r="D213" s="118"/>
      <c r="E213" s="117"/>
      <c r="F213" s="117"/>
      <c r="G213" s="117"/>
      <c r="H213" s="117"/>
      <c r="I213" s="117"/>
      <c r="J213" s="117"/>
      <c r="K213" s="117"/>
      <c r="L213" s="117"/>
      <c r="M213" s="117"/>
      <c r="N213" s="118"/>
      <c r="O213" s="118"/>
    </row>
    <row r="214" spans="1:15" ht="12.75">
      <c r="A214" s="92"/>
      <c r="B214" s="244" t="s">
        <v>96</v>
      </c>
      <c r="C214" s="245"/>
      <c r="D214"/>
      <c r="E214"/>
      <c r="F214" s="117"/>
      <c r="G214" s="117"/>
      <c r="H214" s="117"/>
      <c r="I214" s="117"/>
      <c r="J214" s="117"/>
      <c r="K214" s="117"/>
      <c r="L214" s="117"/>
      <c r="M214" s="117"/>
      <c r="N214" s="118"/>
      <c r="O214" s="118"/>
    </row>
    <row r="215" spans="1:15" ht="12.75" customHeight="1">
      <c r="A215" s="92"/>
      <c r="B215" s="243" t="s">
        <v>219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</row>
    <row r="216" spans="1:15" ht="12.75">
      <c r="A216" s="92"/>
      <c r="B216" s="95"/>
      <c r="C216" s="117"/>
      <c r="D216" s="118"/>
      <c r="E216" s="117"/>
      <c r="F216" s="117"/>
      <c r="G216" s="117"/>
      <c r="H216" s="117"/>
      <c r="I216" s="117"/>
      <c r="J216" s="117"/>
      <c r="K216" s="117"/>
      <c r="L216" s="117"/>
      <c r="M216" s="117"/>
      <c r="N216" s="118"/>
      <c r="O216" s="118"/>
    </row>
    <row r="217" spans="1:15" ht="12.75" customHeight="1">
      <c r="A217" s="139" t="s">
        <v>159</v>
      </c>
      <c r="B217" s="206" t="s">
        <v>168</v>
      </c>
      <c r="C217" s="207"/>
      <c r="D217" s="207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</row>
    <row r="218" spans="1:15" ht="12.75">
      <c r="A218" s="125">
        <v>3</v>
      </c>
      <c r="B218" s="126" t="s">
        <v>32</v>
      </c>
      <c r="C218" s="127">
        <f>C219+C225</f>
        <v>196050</v>
      </c>
      <c r="D218" s="127"/>
      <c r="E218" s="127">
        <f>E219+E225</f>
        <v>0</v>
      </c>
      <c r="F218" s="127">
        <f>F219+F225</f>
        <v>50</v>
      </c>
      <c r="G218" s="127">
        <f>G219+G225</f>
        <v>171000</v>
      </c>
      <c r="H218" s="127"/>
      <c r="I218" s="127">
        <f>I219+I225</f>
        <v>25000</v>
      </c>
      <c r="J218" s="127"/>
      <c r="K218" s="127"/>
      <c r="L218" s="127"/>
      <c r="M218" s="127"/>
      <c r="N218" s="127">
        <f>C218</f>
        <v>196050</v>
      </c>
      <c r="O218" s="127">
        <f aca="true" t="shared" si="16" ref="O218:O227">N218</f>
        <v>196050</v>
      </c>
    </row>
    <row r="219" spans="1:15" ht="12.75" customHeight="1">
      <c r="A219" s="129">
        <v>31</v>
      </c>
      <c r="B219" s="130" t="s">
        <v>33</v>
      </c>
      <c r="C219" s="148">
        <f>D219+E219+F219+G219+I219+J219+K219</f>
        <v>176840</v>
      </c>
      <c r="D219" s="148"/>
      <c r="E219" s="148">
        <f>E220+E222</f>
        <v>0</v>
      </c>
      <c r="F219" s="148">
        <f>F220+F222</f>
        <v>40</v>
      </c>
      <c r="G219" s="148">
        <f>G220+G222</f>
        <v>154200</v>
      </c>
      <c r="H219" s="148"/>
      <c r="I219" s="148">
        <f>I220+I222</f>
        <v>22600</v>
      </c>
      <c r="J219" s="148"/>
      <c r="K219" s="148"/>
      <c r="L219" s="148"/>
      <c r="M219" s="148"/>
      <c r="N219" s="131">
        <f>C219</f>
        <v>176840</v>
      </c>
      <c r="O219" s="131">
        <f t="shared" si="16"/>
        <v>176840</v>
      </c>
    </row>
    <row r="220" spans="1:15" ht="12.75">
      <c r="A220" s="152">
        <v>311</v>
      </c>
      <c r="B220" s="110" t="s">
        <v>34</v>
      </c>
      <c r="C220" s="153">
        <f>D220+E220+F220+G220+I220+J220+K220</f>
        <v>150670</v>
      </c>
      <c r="D220" s="153"/>
      <c r="E220" s="153">
        <f>E221</f>
        <v>0</v>
      </c>
      <c r="F220" s="153">
        <f>F221</f>
        <v>20</v>
      </c>
      <c r="G220" s="153">
        <f>G221</f>
        <v>131550</v>
      </c>
      <c r="H220" s="153"/>
      <c r="I220" s="153">
        <f>I221</f>
        <v>19100</v>
      </c>
      <c r="J220" s="153"/>
      <c r="K220" s="153"/>
      <c r="L220" s="153"/>
      <c r="M220" s="153"/>
      <c r="N220" s="128">
        <f>N221</f>
        <v>150670</v>
      </c>
      <c r="O220" s="128">
        <f t="shared" si="16"/>
        <v>150670</v>
      </c>
    </row>
    <row r="221" spans="1:15" ht="12.75" customHeight="1">
      <c r="A221" s="108">
        <v>3111</v>
      </c>
      <c r="B221" s="109" t="s">
        <v>70</v>
      </c>
      <c r="C221" s="165">
        <f>D221+E221+F221+G221+I221+J221+K221</f>
        <v>150670</v>
      </c>
      <c r="D221" s="112"/>
      <c r="E221" s="112"/>
      <c r="F221" s="112">
        <v>20</v>
      </c>
      <c r="G221" s="112">
        <v>131550</v>
      </c>
      <c r="H221" s="112"/>
      <c r="I221" s="112">
        <v>19100</v>
      </c>
      <c r="J221" s="112"/>
      <c r="K221" s="112"/>
      <c r="L221" s="112"/>
      <c r="M221" s="112"/>
      <c r="N221" s="111">
        <f>C221</f>
        <v>150670</v>
      </c>
      <c r="O221" s="111">
        <f t="shared" si="16"/>
        <v>150670</v>
      </c>
    </row>
    <row r="222" spans="1:15" ht="14.25" customHeight="1">
      <c r="A222" s="152">
        <v>313</v>
      </c>
      <c r="B222" s="110" t="s">
        <v>163</v>
      </c>
      <c r="C222" s="153">
        <f>C223+C224</f>
        <v>26170</v>
      </c>
      <c r="D222" s="153"/>
      <c r="E222" s="153">
        <f>E223+E224</f>
        <v>0</v>
      </c>
      <c r="F222" s="153">
        <f>F223+F224</f>
        <v>20</v>
      </c>
      <c r="G222" s="153">
        <f>G223+G224</f>
        <v>22650</v>
      </c>
      <c r="H222" s="153"/>
      <c r="I222" s="153">
        <f>I223+I224</f>
        <v>3500</v>
      </c>
      <c r="J222" s="153"/>
      <c r="K222" s="153"/>
      <c r="L222" s="153"/>
      <c r="M222" s="153"/>
      <c r="N222" s="128">
        <f>N223+N224</f>
        <v>26170</v>
      </c>
      <c r="O222" s="128">
        <f t="shared" si="16"/>
        <v>26170</v>
      </c>
    </row>
    <row r="223" spans="1:15" ht="12.75" customHeight="1">
      <c r="A223" s="108">
        <v>3132</v>
      </c>
      <c r="B223" s="109" t="s">
        <v>164</v>
      </c>
      <c r="C223" s="112">
        <f>D223+E223+F223+G223+I223+J223+K223</f>
        <v>23510</v>
      </c>
      <c r="D223" s="112"/>
      <c r="E223" s="112"/>
      <c r="F223" s="112">
        <v>10</v>
      </c>
      <c r="G223" s="112">
        <v>20400</v>
      </c>
      <c r="H223" s="112"/>
      <c r="I223" s="112">
        <v>3100</v>
      </c>
      <c r="J223" s="112"/>
      <c r="K223" s="112"/>
      <c r="L223" s="112"/>
      <c r="M223" s="112"/>
      <c r="N223" s="111">
        <f>C223</f>
        <v>23510</v>
      </c>
      <c r="O223" s="111">
        <f t="shared" si="16"/>
        <v>23510</v>
      </c>
    </row>
    <row r="224" spans="1:15" ht="12.75" customHeight="1">
      <c r="A224" s="108">
        <v>3133</v>
      </c>
      <c r="B224" s="109" t="s">
        <v>165</v>
      </c>
      <c r="C224" s="112">
        <f>D224+E224+F224+G224+I224+J224+K224</f>
        <v>2660</v>
      </c>
      <c r="D224" s="112"/>
      <c r="E224" s="112"/>
      <c r="F224" s="112">
        <v>10</v>
      </c>
      <c r="G224" s="112">
        <v>2250</v>
      </c>
      <c r="H224" s="112"/>
      <c r="I224" s="112">
        <v>400</v>
      </c>
      <c r="J224" s="112"/>
      <c r="K224" s="112"/>
      <c r="L224" s="112"/>
      <c r="M224" s="112"/>
      <c r="N224" s="111">
        <f>C224</f>
        <v>2660</v>
      </c>
      <c r="O224" s="111">
        <f t="shared" si="16"/>
        <v>2660</v>
      </c>
    </row>
    <row r="225" spans="1:15" ht="12.75" customHeight="1">
      <c r="A225" s="180">
        <v>32</v>
      </c>
      <c r="B225" s="130" t="s">
        <v>37</v>
      </c>
      <c r="C225" s="148">
        <f>C226</f>
        <v>19210</v>
      </c>
      <c r="D225" s="148"/>
      <c r="E225" s="148">
        <f>E226</f>
        <v>0</v>
      </c>
      <c r="F225" s="148">
        <f>F226</f>
        <v>10</v>
      </c>
      <c r="G225" s="148">
        <f>G226</f>
        <v>16800</v>
      </c>
      <c r="H225" s="148"/>
      <c r="I225" s="148">
        <f>I226</f>
        <v>2400</v>
      </c>
      <c r="J225" s="148"/>
      <c r="K225" s="148"/>
      <c r="L225" s="148"/>
      <c r="M225" s="148"/>
      <c r="N225" s="131">
        <f>N226</f>
        <v>19210</v>
      </c>
      <c r="O225" s="131">
        <f t="shared" si="16"/>
        <v>19210</v>
      </c>
    </row>
    <row r="226" spans="1:15" ht="12.75">
      <c r="A226" s="152">
        <v>321</v>
      </c>
      <c r="B226" s="110" t="s">
        <v>38</v>
      </c>
      <c r="C226" s="153">
        <f>D226+E226+F226+G226+I226+J226+K226</f>
        <v>19210</v>
      </c>
      <c r="D226" s="153"/>
      <c r="E226" s="153">
        <f>E227</f>
        <v>0</v>
      </c>
      <c r="F226" s="153">
        <f>F227</f>
        <v>10</v>
      </c>
      <c r="G226" s="153">
        <f>G227+G228</f>
        <v>16800</v>
      </c>
      <c r="H226" s="153"/>
      <c r="I226" s="153">
        <f>I227</f>
        <v>2400</v>
      </c>
      <c r="J226" s="153"/>
      <c r="K226" s="153"/>
      <c r="L226" s="153"/>
      <c r="M226" s="153"/>
      <c r="N226" s="128">
        <f>SUM(N227:N228)</f>
        <v>19210</v>
      </c>
      <c r="O226" s="128">
        <f t="shared" si="16"/>
        <v>19210</v>
      </c>
    </row>
    <row r="227" spans="1:15" ht="12.75" customHeight="1">
      <c r="A227" s="108">
        <v>3212</v>
      </c>
      <c r="B227" s="151" t="s">
        <v>166</v>
      </c>
      <c r="C227" s="112">
        <f>D227+E227+F227+G227+I227+J227+K227</f>
        <v>19210</v>
      </c>
      <c r="D227" s="112"/>
      <c r="E227" s="112"/>
      <c r="F227" s="112">
        <v>10</v>
      </c>
      <c r="G227" s="112">
        <v>16800</v>
      </c>
      <c r="H227" s="112"/>
      <c r="I227" s="112">
        <v>2400</v>
      </c>
      <c r="J227" s="112"/>
      <c r="K227" s="112"/>
      <c r="L227" s="112"/>
      <c r="M227" s="112"/>
      <c r="N227" s="111">
        <f>C227</f>
        <v>19210</v>
      </c>
      <c r="O227" s="111">
        <f t="shared" si="16"/>
        <v>19210</v>
      </c>
    </row>
    <row r="228" spans="1:15" ht="12.75">
      <c r="A228" s="108"/>
      <c r="B228" s="10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1:15" ht="12.75" customHeight="1">
      <c r="A229" s="241" t="s">
        <v>85</v>
      </c>
      <c r="B229" s="242"/>
      <c r="C229" s="143">
        <f>C218</f>
        <v>196050</v>
      </c>
      <c r="D229" s="143"/>
      <c r="E229" s="143">
        <f>E218</f>
        <v>0</v>
      </c>
      <c r="F229" s="143">
        <f>F218</f>
        <v>50</v>
      </c>
      <c r="G229" s="143">
        <f>G218</f>
        <v>171000</v>
      </c>
      <c r="H229" s="143"/>
      <c r="I229" s="143">
        <f>I218</f>
        <v>25000</v>
      </c>
      <c r="J229" s="143"/>
      <c r="K229" s="143"/>
      <c r="L229" s="143"/>
      <c r="M229" s="143"/>
      <c r="N229" s="143">
        <f>N218</f>
        <v>196050</v>
      </c>
      <c r="O229" s="143">
        <f>O218</f>
        <v>196050</v>
      </c>
    </row>
    <row r="230" spans="1:15" ht="12.75">
      <c r="A230" s="92"/>
      <c r="B230" s="95"/>
      <c r="C230" s="117"/>
      <c r="D230" s="118"/>
      <c r="E230" s="117"/>
      <c r="F230" s="117"/>
      <c r="G230" s="117"/>
      <c r="H230" s="117"/>
      <c r="I230" s="117"/>
      <c r="J230" s="117"/>
      <c r="K230" s="117"/>
      <c r="L230" s="117"/>
      <c r="M230" s="117"/>
      <c r="N230" s="118"/>
      <c r="O230" s="118"/>
    </row>
    <row r="231" spans="1:15" ht="12.75" customHeight="1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7"/>
      <c r="N231" s="118"/>
      <c r="O231" s="118"/>
    </row>
    <row r="232" spans="1:15" ht="12.75" customHeight="1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7"/>
      <c r="N232" s="118"/>
      <c r="O232" s="118"/>
    </row>
    <row r="233" spans="1:15" ht="12.75" customHeight="1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7"/>
      <c r="N233" s="118"/>
      <c r="O233" s="118"/>
    </row>
    <row r="234" spans="1:15" ht="12.75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  <c r="N234" s="118"/>
      <c r="O234" s="118"/>
    </row>
    <row r="235" spans="1:15" ht="12.75" customHeight="1">
      <c r="A235" s="92"/>
      <c r="B235" s="244" t="s">
        <v>96</v>
      </c>
      <c r="C235" s="245"/>
      <c r="D235"/>
      <c r="E235"/>
      <c r="F235" s="117"/>
      <c r="G235" s="117"/>
      <c r="H235" s="117"/>
      <c r="I235" s="117"/>
      <c r="J235" s="117"/>
      <c r="K235" s="117"/>
      <c r="L235" s="117"/>
      <c r="M235" s="117"/>
      <c r="N235" s="118"/>
      <c r="O235" s="118"/>
    </row>
    <row r="236" spans="1:15" ht="12.75" customHeight="1">
      <c r="A236" s="92"/>
      <c r="B236" s="243" t="s">
        <v>203</v>
      </c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</row>
    <row r="237" spans="1:15" ht="12.75" customHeight="1">
      <c r="A237" s="92"/>
      <c r="B237" s="95"/>
      <c r="C237" s="117"/>
      <c r="D237" s="118"/>
      <c r="E237" s="117"/>
      <c r="F237" s="117"/>
      <c r="G237" s="117"/>
      <c r="H237" s="117"/>
      <c r="I237" s="117"/>
      <c r="J237" s="117"/>
      <c r="K237" s="117"/>
      <c r="L237" s="117"/>
      <c r="M237" s="117"/>
      <c r="N237" s="118"/>
      <c r="O237" s="118"/>
    </row>
    <row r="238" spans="1:15" ht="12.75">
      <c r="A238" s="139" t="s">
        <v>186</v>
      </c>
      <c r="B238" s="206" t="s">
        <v>168</v>
      </c>
      <c r="C238" s="207"/>
      <c r="D238" s="207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</row>
    <row r="239" spans="1:15" ht="12.75" customHeight="1">
      <c r="A239" s="125">
        <v>3</v>
      </c>
      <c r="B239" s="126" t="s">
        <v>32</v>
      </c>
      <c r="C239" s="127">
        <f>C240+C246</f>
        <v>493042</v>
      </c>
      <c r="D239" s="127"/>
      <c r="E239" s="127">
        <f>E240+E246</f>
        <v>493042</v>
      </c>
      <c r="F239" s="127"/>
      <c r="G239" s="127"/>
      <c r="H239" s="127"/>
      <c r="I239" s="127"/>
      <c r="J239" s="127"/>
      <c r="K239" s="127"/>
      <c r="L239" s="127"/>
      <c r="M239" s="127"/>
      <c r="N239" s="127">
        <f aca="true" t="shared" si="17" ref="N239:N246">C239</f>
        <v>493042</v>
      </c>
      <c r="O239" s="127">
        <f aca="true" t="shared" si="18" ref="O239:O249">N239</f>
        <v>493042</v>
      </c>
    </row>
    <row r="240" spans="1:15" ht="12.75">
      <c r="A240" s="129">
        <v>31</v>
      </c>
      <c r="B240" s="130" t="s">
        <v>33</v>
      </c>
      <c r="C240" s="148">
        <f>D240+E240+G240+H240</f>
        <v>466192</v>
      </c>
      <c r="D240" s="148"/>
      <c r="E240" s="148">
        <f>E241+E243</f>
        <v>466192</v>
      </c>
      <c r="F240" s="148"/>
      <c r="G240" s="148"/>
      <c r="H240" s="148"/>
      <c r="I240" s="148"/>
      <c r="J240" s="148"/>
      <c r="K240" s="148"/>
      <c r="L240" s="148"/>
      <c r="M240" s="148"/>
      <c r="N240" s="131">
        <f t="shared" si="17"/>
        <v>466192</v>
      </c>
      <c r="O240" s="131">
        <f t="shared" si="18"/>
        <v>466192</v>
      </c>
    </row>
    <row r="241" spans="1:15" ht="12.75" customHeight="1">
      <c r="A241" s="152">
        <v>311</v>
      </c>
      <c r="B241" s="110" t="s">
        <v>34</v>
      </c>
      <c r="C241" s="153">
        <f>D241+E241+F241+G241+H241</f>
        <v>397774</v>
      </c>
      <c r="D241" s="153"/>
      <c r="E241" s="153">
        <f>E242</f>
        <v>397774</v>
      </c>
      <c r="F241" s="153"/>
      <c r="G241" s="153"/>
      <c r="H241" s="153"/>
      <c r="I241" s="153"/>
      <c r="J241" s="153"/>
      <c r="K241" s="153"/>
      <c r="L241" s="153"/>
      <c r="M241" s="153"/>
      <c r="N241" s="128">
        <f t="shared" si="17"/>
        <v>397774</v>
      </c>
      <c r="O241" s="128">
        <f t="shared" si="18"/>
        <v>397774</v>
      </c>
    </row>
    <row r="242" spans="1:15" ht="12.75">
      <c r="A242" s="108">
        <v>3111</v>
      </c>
      <c r="B242" s="109" t="s">
        <v>70</v>
      </c>
      <c r="C242" s="165">
        <f>D242+E242+F242+G242+H242</f>
        <v>397774</v>
      </c>
      <c r="D242" s="112"/>
      <c r="E242" s="112">
        <v>397774</v>
      </c>
      <c r="F242" s="112"/>
      <c r="G242" s="112"/>
      <c r="H242" s="112"/>
      <c r="I242" s="112"/>
      <c r="J242" s="112"/>
      <c r="K242" s="112"/>
      <c r="L242" s="112"/>
      <c r="M242" s="112"/>
      <c r="N242" s="111">
        <f t="shared" si="17"/>
        <v>397774</v>
      </c>
      <c r="O242" s="111">
        <f t="shared" si="18"/>
        <v>397774</v>
      </c>
    </row>
    <row r="243" spans="1:15" ht="12.75" customHeight="1">
      <c r="A243" s="152">
        <v>313</v>
      </c>
      <c r="B243" s="110" t="s">
        <v>163</v>
      </c>
      <c r="C243" s="153">
        <f>C244+C245</f>
        <v>68418</v>
      </c>
      <c r="D243" s="153"/>
      <c r="E243" s="153">
        <f>E244+E245</f>
        <v>68418</v>
      </c>
      <c r="F243" s="153"/>
      <c r="G243" s="153"/>
      <c r="H243" s="153"/>
      <c r="I243" s="153"/>
      <c r="J243" s="153"/>
      <c r="K243" s="153"/>
      <c r="L243" s="153"/>
      <c r="M243" s="153"/>
      <c r="N243" s="128">
        <f t="shared" si="17"/>
        <v>68418</v>
      </c>
      <c r="O243" s="128">
        <f t="shared" si="18"/>
        <v>68418</v>
      </c>
    </row>
    <row r="244" spans="1:15" ht="12.75">
      <c r="A244" s="108">
        <v>3132</v>
      </c>
      <c r="B244" s="109" t="s">
        <v>164</v>
      </c>
      <c r="C244" s="112">
        <f>D244+E244+F244+G244+H244</f>
        <v>61655</v>
      </c>
      <c r="D244" s="112"/>
      <c r="E244" s="112">
        <v>61655</v>
      </c>
      <c r="F244" s="112"/>
      <c r="G244" s="112"/>
      <c r="H244" s="112"/>
      <c r="I244" s="112"/>
      <c r="J244" s="112"/>
      <c r="K244" s="112"/>
      <c r="L244" s="112"/>
      <c r="M244" s="112"/>
      <c r="N244" s="111">
        <f t="shared" si="17"/>
        <v>61655</v>
      </c>
      <c r="O244" s="111">
        <f t="shared" si="18"/>
        <v>61655</v>
      </c>
    </row>
    <row r="245" spans="1:15" ht="12.75" customHeight="1">
      <c r="A245" s="108">
        <v>3133</v>
      </c>
      <c r="B245" s="109" t="s">
        <v>165</v>
      </c>
      <c r="C245" s="112">
        <f>D245+E245+F245+G245+H245</f>
        <v>6763</v>
      </c>
      <c r="D245" s="112"/>
      <c r="E245" s="112">
        <v>6763</v>
      </c>
      <c r="F245" s="112"/>
      <c r="G245" s="112"/>
      <c r="H245" s="112"/>
      <c r="I245" s="112"/>
      <c r="J245" s="112"/>
      <c r="K245" s="112"/>
      <c r="L245" s="112"/>
      <c r="M245" s="112"/>
      <c r="N245" s="111">
        <f t="shared" si="17"/>
        <v>6763</v>
      </c>
      <c r="O245" s="111">
        <f t="shared" si="18"/>
        <v>6763</v>
      </c>
    </row>
    <row r="246" spans="1:15" ht="12.75">
      <c r="A246" s="180">
        <v>32</v>
      </c>
      <c r="B246" s="130" t="s">
        <v>37</v>
      </c>
      <c r="C246" s="148">
        <f>D246+E246+F246+G246+H246+K246</f>
        <v>26850</v>
      </c>
      <c r="D246" s="148"/>
      <c r="E246" s="148">
        <f>E247</f>
        <v>26850</v>
      </c>
      <c r="F246" s="148"/>
      <c r="G246" s="148"/>
      <c r="H246" s="148"/>
      <c r="I246" s="148"/>
      <c r="J246" s="148"/>
      <c r="K246" s="148"/>
      <c r="L246" s="148"/>
      <c r="M246" s="148"/>
      <c r="N246" s="131">
        <f t="shared" si="17"/>
        <v>26850</v>
      </c>
      <c r="O246" s="131">
        <f t="shared" si="18"/>
        <v>26850</v>
      </c>
    </row>
    <row r="247" spans="1:15" ht="12.75" customHeight="1">
      <c r="A247" s="152">
        <v>321</v>
      </c>
      <c r="B247" s="110" t="s">
        <v>38</v>
      </c>
      <c r="C247" s="153">
        <f>C249+C248</f>
        <v>26850</v>
      </c>
      <c r="D247" s="153"/>
      <c r="E247" s="153">
        <f>E248+E249</f>
        <v>26850</v>
      </c>
      <c r="F247" s="153"/>
      <c r="G247" s="153"/>
      <c r="H247" s="153"/>
      <c r="I247" s="153"/>
      <c r="J247" s="153"/>
      <c r="K247" s="153"/>
      <c r="L247" s="153"/>
      <c r="M247" s="153"/>
      <c r="N247" s="128">
        <f>N248+N249+N250</f>
        <v>26850</v>
      </c>
      <c r="O247" s="128">
        <f t="shared" si="18"/>
        <v>26850</v>
      </c>
    </row>
    <row r="248" spans="1:15" ht="12.75" customHeight="1">
      <c r="A248" s="162">
        <v>3211</v>
      </c>
      <c r="B248" s="161" t="s">
        <v>65</v>
      </c>
      <c r="C248" s="165">
        <f>D248+E248+F248+G248</f>
        <v>2850</v>
      </c>
      <c r="D248" s="165"/>
      <c r="E248" s="165">
        <v>2850</v>
      </c>
      <c r="F248" s="165"/>
      <c r="G248" s="165"/>
      <c r="H248" s="165"/>
      <c r="I248" s="165"/>
      <c r="J248" s="165"/>
      <c r="K248" s="165"/>
      <c r="L248" s="165"/>
      <c r="M248" s="165"/>
      <c r="N248" s="163">
        <f>C248</f>
        <v>2850</v>
      </c>
      <c r="O248" s="163">
        <f>N248</f>
        <v>2850</v>
      </c>
    </row>
    <row r="249" spans="1:15" ht="12.75">
      <c r="A249" s="108">
        <v>3212</v>
      </c>
      <c r="B249" s="151" t="s">
        <v>166</v>
      </c>
      <c r="C249" s="112">
        <f>D249+E249+F249+G249+H249</f>
        <v>24000</v>
      </c>
      <c r="D249" s="112"/>
      <c r="E249" s="112">
        <v>24000</v>
      </c>
      <c r="F249" s="112"/>
      <c r="G249" s="112"/>
      <c r="H249" s="112"/>
      <c r="I249" s="112"/>
      <c r="J249" s="112"/>
      <c r="K249" s="112"/>
      <c r="L249" s="112"/>
      <c r="M249" s="112"/>
      <c r="N249" s="163">
        <f>C249</f>
        <v>24000</v>
      </c>
      <c r="O249" s="111">
        <f t="shared" si="18"/>
        <v>24000</v>
      </c>
    </row>
    <row r="250" spans="1:15" ht="12.75" customHeight="1">
      <c r="A250" s="108"/>
      <c r="B250" s="10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63">
        <f>C250</f>
        <v>0</v>
      </c>
      <c r="O250" s="112"/>
    </row>
    <row r="251" spans="1:15" ht="12.75">
      <c r="A251" s="241" t="s">
        <v>85</v>
      </c>
      <c r="B251" s="242"/>
      <c r="C251" s="143">
        <f>C239</f>
        <v>493042</v>
      </c>
      <c r="D251" s="143"/>
      <c r="E251" s="143">
        <f>E239</f>
        <v>493042</v>
      </c>
      <c r="F251" s="143"/>
      <c r="G251" s="143"/>
      <c r="H251" s="143"/>
      <c r="I251" s="143"/>
      <c r="J251" s="143"/>
      <c r="K251" s="143"/>
      <c r="L251" s="143"/>
      <c r="M251" s="143"/>
      <c r="N251" s="143">
        <f>N239</f>
        <v>493042</v>
      </c>
      <c r="O251" s="143">
        <f>O239</f>
        <v>493042</v>
      </c>
    </row>
    <row r="252" spans="1:15" ht="12.75" customHeight="1">
      <c r="A252" s="92"/>
      <c r="B252" s="95"/>
      <c r="C252" s="117"/>
      <c r="D252" s="118"/>
      <c r="E252" s="117"/>
      <c r="F252" s="117"/>
      <c r="G252" s="117"/>
      <c r="H252" s="117"/>
      <c r="I252" s="117"/>
      <c r="J252" s="117"/>
      <c r="K252" s="117"/>
      <c r="L252" s="117"/>
      <c r="M252" s="117"/>
      <c r="N252" s="118"/>
      <c r="O252" s="118"/>
    </row>
    <row r="253" spans="1:15" ht="12.75">
      <c r="A253" s="92"/>
      <c r="B253" s="95"/>
      <c r="C253" s="117"/>
      <c r="D253" s="118"/>
      <c r="E253" s="117"/>
      <c r="F253" s="117"/>
      <c r="G253" s="117"/>
      <c r="H253" s="117"/>
      <c r="I253" s="117"/>
      <c r="J253" s="117"/>
      <c r="K253" s="117"/>
      <c r="L253" s="117"/>
      <c r="M253" s="117"/>
      <c r="N253" s="118"/>
      <c r="O253" s="118"/>
    </row>
    <row r="254" spans="1:15" ht="12.75">
      <c r="A254" s="92"/>
      <c r="B254" s="95"/>
      <c r="C254" s="117"/>
      <c r="D254" s="118"/>
      <c r="E254" s="117"/>
      <c r="F254" s="117"/>
      <c r="G254" s="117"/>
      <c r="H254" s="117"/>
      <c r="I254" s="117"/>
      <c r="J254" s="117"/>
      <c r="K254" s="117"/>
      <c r="L254" s="117"/>
      <c r="M254" s="117"/>
      <c r="N254" s="118"/>
      <c r="O254" s="118"/>
    </row>
    <row r="255" spans="1:15" ht="12.75" customHeight="1">
      <c r="A255" s="92"/>
      <c r="B255" s="95"/>
      <c r="C255" s="117"/>
      <c r="D255" s="118"/>
      <c r="E255" s="117"/>
      <c r="F255" s="117"/>
      <c r="G255" s="117"/>
      <c r="H255" s="117"/>
      <c r="I255" s="117"/>
      <c r="J255" s="117"/>
      <c r="K255" s="117"/>
      <c r="L255" s="117"/>
      <c r="M255" s="117"/>
      <c r="N255" s="118"/>
      <c r="O255" s="118"/>
    </row>
    <row r="256" spans="1:15" ht="12.75">
      <c r="A256" s="92"/>
      <c r="B256" s="244" t="s">
        <v>102</v>
      </c>
      <c r="C256" s="245"/>
      <c r="D256" s="177"/>
      <c r="E256" s="177"/>
      <c r="F256" s="117"/>
      <c r="G256" s="117"/>
      <c r="H256" s="117"/>
      <c r="I256" s="117"/>
      <c r="J256" s="117"/>
      <c r="K256" s="117"/>
      <c r="L256" s="117"/>
      <c r="M256" s="117"/>
      <c r="N256" s="118"/>
      <c r="O256" s="118"/>
    </row>
    <row r="257" spans="1:15" ht="12.75" customHeight="1">
      <c r="A257" s="92"/>
      <c r="B257" s="243" t="s">
        <v>131</v>
      </c>
      <c r="C257" s="238"/>
      <c r="D257"/>
      <c r="E257"/>
      <c r="F257" s="117"/>
      <c r="G257" s="117"/>
      <c r="H257" s="117"/>
      <c r="I257" s="117"/>
      <c r="J257" s="117"/>
      <c r="K257" s="117"/>
      <c r="L257" s="117"/>
      <c r="M257" s="117"/>
      <c r="N257" s="118"/>
      <c r="O257" s="118"/>
    </row>
    <row r="258" spans="1:15" ht="12.75" customHeight="1">
      <c r="A258" s="92"/>
      <c r="B258" s="95"/>
      <c r="C258" s="117"/>
      <c r="D258" s="118"/>
      <c r="E258" s="117"/>
      <c r="F258" s="117"/>
      <c r="G258" s="117"/>
      <c r="H258" s="117"/>
      <c r="I258" s="117"/>
      <c r="J258" s="117"/>
      <c r="K258" s="117"/>
      <c r="L258" s="117"/>
      <c r="M258" s="117"/>
      <c r="N258" s="118"/>
      <c r="O258" s="118"/>
    </row>
    <row r="259" spans="1:15" ht="12.75" customHeight="1">
      <c r="A259" s="139" t="s">
        <v>123</v>
      </c>
      <c r="B259" s="132" t="s">
        <v>124</v>
      </c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33"/>
      <c r="O259" s="133"/>
    </row>
    <row r="260" spans="1:15" ht="25.5">
      <c r="A260" s="125">
        <v>4</v>
      </c>
      <c r="B260" s="126" t="s">
        <v>45</v>
      </c>
      <c r="C260" s="146">
        <f>C261</f>
        <v>247200</v>
      </c>
      <c r="D260" s="146"/>
      <c r="E260" s="146">
        <f>E261</f>
        <v>210000</v>
      </c>
      <c r="F260" s="146">
        <f>F261</f>
        <v>7000</v>
      </c>
      <c r="G260" s="146">
        <f>G261</f>
        <v>10200</v>
      </c>
      <c r="H260" s="146"/>
      <c r="I260" s="146">
        <f>I261</f>
        <v>10500</v>
      </c>
      <c r="J260" s="146"/>
      <c r="K260" s="146">
        <f>K261</f>
        <v>9500</v>
      </c>
      <c r="L260" s="147"/>
      <c r="M260" s="147"/>
      <c r="N260" s="146">
        <f aca="true" t="shared" si="19" ref="N260:N269">C260</f>
        <v>247200</v>
      </c>
      <c r="O260" s="146">
        <f>N260</f>
        <v>247200</v>
      </c>
    </row>
    <row r="261" spans="1:15" ht="25.5" customHeight="1">
      <c r="A261" s="129">
        <v>42</v>
      </c>
      <c r="B261" s="130" t="s">
        <v>116</v>
      </c>
      <c r="C261" s="148">
        <f>C262+C268</f>
        <v>247200</v>
      </c>
      <c r="D261" s="148"/>
      <c r="E261" s="148">
        <f>E262</f>
        <v>210000</v>
      </c>
      <c r="F261" s="148">
        <f>F262+F268</f>
        <v>7000</v>
      </c>
      <c r="G261" s="148">
        <f>G262+G268</f>
        <v>10200</v>
      </c>
      <c r="H261" s="148"/>
      <c r="I261" s="148">
        <f>I262</f>
        <v>10500</v>
      </c>
      <c r="J261" s="148"/>
      <c r="K261" s="148">
        <f>K262+K268</f>
        <v>9500</v>
      </c>
      <c r="L261" s="148"/>
      <c r="M261" s="148"/>
      <c r="N261" s="131">
        <f t="shared" si="19"/>
        <v>247200</v>
      </c>
      <c r="O261" s="131">
        <f aca="true" t="shared" si="20" ref="O261:O279">N261</f>
        <v>247200</v>
      </c>
    </row>
    <row r="262" spans="1:15" ht="12.75">
      <c r="A262" s="152">
        <v>422</v>
      </c>
      <c r="B262" s="154" t="s">
        <v>44</v>
      </c>
      <c r="C262" s="153">
        <f>SUM(C263:C267)</f>
        <v>245000</v>
      </c>
      <c r="D262" s="153"/>
      <c r="E262" s="153">
        <f>E263</f>
        <v>210000</v>
      </c>
      <c r="F262" s="153">
        <f>SUM(F263:F267)</f>
        <v>6000</v>
      </c>
      <c r="G262" s="153">
        <f>G263+G264+G266+G267</f>
        <v>10000</v>
      </c>
      <c r="H262" s="153"/>
      <c r="I262" s="153">
        <f>I263+I264+I266+I267</f>
        <v>10500</v>
      </c>
      <c r="J262" s="153"/>
      <c r="K262" s="153">
        <f>SUM(K263:K267)</f>
        <v>8500</v>
      </c>
      <c r="L262" s="153"/>
      <c r="M262" s="153"/>
      <c r="N262" s="128">
        <f t="shared" si="19"/>
        <v>245000</v>
      </c>
      <c r="O262" s="128">
        <f t="shared" si="20"/>
        <v>245000</v>
      </c>
    </row>
    <row r="263" spans="1:15" ht="12.75" customHeight="1">
      <c r="A263" s="108">
        <v>4221</v>
      </c>
      <c r="B263" s="109" t="s">
        <v>117</v>
      </c>
      <c r="C263" s="165">
        <f>D263+E263+F263+G263+H263+K263+I263</f>
        <v>218000</v>
      </c>
      <c r="D263" s="165"/>
      <c r="E263" s="165">
        <v>210000</v>
      </c>
      <c r="F263" s="165">
        <v>4000</v>
      </c>
      <c r="G263" s="165"/>
      <c r="H263" s="165"/>
      <c r="I263" s="165">
        <v>500</v>
      </c>
      <c r="J263" s="165"/>
      <c r="K263" s="165">
        <v>3500</v>
      </c>
      <c r="L263" s="165"/>
      <c r="M263" s="165"/>
      <c r="N263" s="163">
        <f t="shared" si="19"/>
        <v>218000</v>
      </c>
      <c r="O263" s="163">
        <f t="shared" si="20"/>
        <v>218000</v>
      </c>
    </row>
    <row r="264" spans="1:15" ht="12.75">
      <c r="A264" s="108">
        <v>4222</v>
      </c>
      <c r="B264" s="109" t="s">
        <v>121</v>
      </c>
      <c r="C264" s="165">
        <f>D264+E264+F264+G264+H264+K264</f>
        <v>0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3">
        <f t="shared" si="19"/>
        <v>0</v>
      </c>
      <c r="O264" s="163">
        <f t="shared" si="20"/>
        <v>0</v>
      </c>
    </row>
    <row r="265" spans="1:15" ht="12.75">
      <c r="A265" s="108">
        <v>4225</v>
      </c>
      <c r="B265" s="109" t="s">
        <v>220</v>
      </c>
      <c r="C265" s="165">
        <f>D265+E265+F265+G265+I265+J265+K265</f>
        <v>2000</v>
      </c>
      <c r="D265" s="165"/>
      <c r="E265" s="165"/>
      <c r="F265" s="165"/>
      <c r="G265" s="165"/>
      <c r="H265" s="165"/>
      <c r="I265" s="165"/>
      <c r="J265" s="165"/>
      <c r="K265" s="165">
        <v>2000</v>
      </c>
      <c r="L265" s="165"/>
      <c r="M265" s="165"/>
      <c r="N265" s="163"/>
      <c r="O265" s="163"/>
    </row>
    <row r="266" spans="1:15" ht="12.75" customHeight="1">
      <c r="A266" s="108">
        <v>4226</v>
      </c>
      <c r="B266" s="109" t="s">
        <v>122</v>
      </c>
      <c r="C266" s="165">
        <f>D266+E266+F266+G266+H266+K266</f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3">
        <f t="shared" si="19"/>
        <v>0</v>
      </c>
      <c r="O266" s="163">
        <f t="shared" si="20"/>
        <v>0</v>
      </c>
    </row>
    <row r="267" spans="1:15" ht="12.75">
      <c r="A267" s="108">
        <v>4227</v>
      </c>
      <c r="B267" s="109" t="s">
        <v>118</v>
      </c>
      <c r="C267" s="165">
        <f>D267+E267+F267+G267+K267+I267</f>
        <v>25000</v>
      </c>
      <c r="D267" s="165"/>
      <c r="E267" s="165"/>
      <c r="F267" s="165">
        <v>2000</v>
      </c>
      <c r="G267" s="165">
        <v>10000</v>
      </c>
      <c r="H267" s="165"/>
      <c r="I267" s="165">
        <v>10000</v>
      </c>
      <c r="J267" s="165"/>
      <c r="K267" s="165">
        <v>3000</v>
      </c>
      <c r="L267" s="165"/>
      <c r="M267" s="165"/>
      <c r="N267" s="163">
        <f t="shared" si="19"/>
        <v>25000</v>
      </c>
      <c r="O267" s="163">
        <f t="shared" si="20"/>
        <v>25000</v>
      </c>
    </row>
    <row r="268" spans="1:15" ht="25.5" customHeight="1">
      <c r="A268" s="152">
        <v>424</v>
      </c>
      <c r="B268" s="110" t="s">
        <v>47</v>
      </c>
      <c r="C268" s="153">
        <f>D268+E268+F268+G268+H268+K268</f>
        <v>2200</v>
      </c>
      <c r="D268" s="153"/>
      <c r="E268" s="153"/>
      <c r="F268" s="153">
        <f>F269</f>
        <v>1000</v>
      </c>
      <c r="G268" s="153">
        <f>G269</f>
        <v>200</v>
      </c>
      <c r="H268" s="153"/>
      <c r="I268" s="153"/>
      <c r="J268" s="153"/>
      <c r="K268" s="153">
        <f>K269</f>
        <v>1000</v>
      </c>
      <c r="L268" s="153"/>
      <c r="M268" s="153"/>
      <c r="N268" s="128">
        <f t="shared" si="19"/>
        <v>2200</v>
      </c>
      <c r="O268" s="128">
        <f t="shared" si="20"/>
        <v>2200</v>
      </c>
    </row>
    <row r="269" spans="1:15" ht="12.75" customHeight="1">
      <c r="A269" s="108">
        <v>4241</v>
      </c>
      <c r="B269" s="109" t="s">
        <v>73</v>
      </c>
      <c r="C269" s="112">
        <f>D269+E269+F269+G269+H269+K269</f>
        <v>2200</v>
      </c>
      <c r="D269" s="112"/>
      <c r="E269" s="112"/>
      <c r="F269" s="112">
        <v>1000</v>
      </c>
      <c r="G269" s="112">
        <v>200</v>
      </c>
      <c r="H269" s="112"/>
      <c r="I269" s="112"/>
      <c r="J269" s="112"/>
      <c r="K269" s="112">
        <v>1000</v>
      </c>
      <c r="L269" s="112"/>
      <c r="M269" s="112"/>
      <c r="N269" s="111">
        <f t="shared" si="19"/>
        <v>2200</v>
      </c>
      <c r="O269" s="111">
        <f t="shared" si="20"/>
        <v>2200</v>
      </c>
    </row>
    <row r="270" spans="1:15" ht="12.75" customHeight="1">
      <c r="A270" s="92"/>
      <c r="B270" s="14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1:15" ht="12.75" customHeight="1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1:15" ht="12.75" customHeight="1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1:15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1:15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1:15" ht="25.5" customHeight="1">
      <c r="A275" s="92"/>
      <c r="B275" s="14" t="s">
        <v>130</v>
      </c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1:15" ht="12.75">
      <c r="A276" s="139" t="s">
        <v>134</v>
      </c>
      <c r="B276" s="132" t="s">
        <v>135</v>
      </c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33"/>
      <c r="O276" s="133"/>
    </row>
    <row r="277" spans="1:15" ht="25.5" customHeight="1">
      <c r="A277" s="172">
        <v>45</v>
      </c>
      <c r="B277" s="173" t="s">
        <v>79</v>
      </c>
      <c r="C277" s="174">
        <f>E277</f>
        <v>20000</v>
      </c>
      <c r="D277" s="174"/>
      <c r="E277" s="174">
        <f>E278</f>
        <v>20000</v>
      </c>
      <c r="F277" s="174"/>
      <c r="G277" s="174"/>
      <c r="H277" s="174"/>
      <c r="I277" s="174"/>
      <c r="J277" s="174"/>
      <c r="K277" s="174"/>
      <c r="L277" s="174"/>
      <c r="M277" s="174"/>
      <c r="N277" s="196">
        <f>C277</f>
        <v>20000</v>
      </c>
      <c r="O277" s="196">
        <f t="shared" si="20"/>
        <v>20000</v>
      </c>
    </row>
    <row r="278" spans="1:15" ht="12.75">
      <c r="A278" s="152">
        <v>451</v>
      </c>
      <c r="B278" s="154" t="s">
        <v>80</v>
      </c>
      <c r="C278" s="153">
        <f>E278</f>
        <v>20000</v>
      </c>
      <c r="D278" s="153"/>
      <c r="E278" s="153">
        <f>E279</f>
        <v>20000</v>
      </c>
      <c r="F278" s="153"/>
      <c r="G278" s="153"/>
      <c r="H278" s="153"/>
      <c r="I278" s="153"/>
      <c r="J278" s="153"/>
      <c r="K278" s="153"/>
      <c r="L278" s="153"/>
      <c r="M278" s="153"/>
      <c r="N278" s="128">
        <f>C278</f>
        <v>20000</v>
      </c>
      <c r="O278" s="128">
        <f t="shared" si="20"/>
        <v>20000</v>
      </c>
    </row>
    <row r="279" spans="1:15" ht="12.75" customHeight="1">
      <c r="A279" s="108">
        <v>4511</v>
      </c>
      <c r="B279" s="151" t="s">
        <v>80</v>
      </c>
      <c r="C279" s="112">
        <f>E279</f>
        <v>20000</v>
      </c>
      <c r="D279" s="112"/>
      <c r="E279" s="112">
        <v>20000</v>
      </c>
      <c r="F279" s="112"/>
      <c r="G279" s="112"/>
      <c r="H279" s="112"/>
      <c r="I279" s="112"/>
      <c r="J279" s="112"/>
      <c r="K279" s="112"/>
      <c r="L279" s="112"/>
      <c r="M279" s="112"/>
      <c r="N279" s="111">
        <f>C279</f>
        <v>20000</v>
      </c>
      <c r="O279" s="111">
        <f t="shared" si="20"/>
        <v>20000</v>
      </c>
    </row>
    <row r="280" spans="1:15" ht="12.75">
      <c r="A280" s="152">
        <v>452</v>
      </c>
      <c r="B280" s="110" t="s">
        <v>81</v>
      </c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 customHeight="1">
      <c r="A281" s="108">
        <v>4521</v>
      </c>
      <c r="B281" s="109" t="s">
        <v>81</v>
      </c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8"/>
      <c r="O282" s="118"/>
    </row>
    <row r="283" spans="1:15" ht="12.75" customHeight="1">
      <c r="A283" s="92"/>
      <c r="B283" s="14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8"/>
      <c r="O283" s="118"/>
    </row>
    <row r="284" spans="1:15" ht="12.75" customHeight="1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8"/>
      <c r="O284" s="118"/>
    </row>
    <row r="285" spans="1:15" ht="12.75" customHeight="1">
      <c r="A285" s="92"/>
      <c r="B285" s="244" t="s">
        <v>132</v>
      </c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</row>
    <row r="286" spans="1:15" ht="12.75" customHeight="1">
      <c r="A286" s="92"/>
      <c r="B286" s="254" t="s">
        <v>204</v>
      </c>
      <c r="C286" s="255"/>
      <c r="D286" s="255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1:15" ht="12.75" customHeight="1">
      <c r="A287" s="139" t="s">
        <v>205</v>
      </c>
      <c r="B287" s="132" t="s">
        <v>206</v>
      </c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33"/>
      <c r="O287" s="133"/>
    </row>
    <row r="288" spans="1:15" ht="12.75" customHeight="1">
      <c r="A288" s="172">
        <v>32</v>
      </c>
      <c r="B288" s="173" t="s">
        <v>37</v>
      </c>
      <c r="C288" s="174">
        <f>E288</f>
        <v>50000</v>
      </c>
      <c r="D288" s="174"/>
      <c r="E288" s="174">
        <f>E289</f>
        <v>50000</v>
      </c>
      <c r="F288" s="174"/>
      <c r="G288" s="174"/>
      <c r="H288" s="174"/>
      <c r="I288" s="174"/>
      <c r="J288" s="174"/>
      <c r="K288" s="174"/>
      <c r="L288" s="174"/>
      <c r="M288" s="174"/>
      <c r="N288" s="196">
        <f>C288</f>
        <v>50000</v>
      </c>
      <c r="O288" s="196">
        <f>N288</f>
        <v>50000</v>
      </c>
    </row>
    <row r="289" spans="1:15" ht="12.75" customHeight="1">
      <c r="A289" s="152">
        <v>323</v>
      </c>
      <c r="B289" s="154" t="s">
        <v>40</v>
      </c>
      <c r="C289" s="153">
        <f>E289</f>
        <v>50000</v>
      </c>
      <c r="D289" s="153"/>
      <c r="E289" s="153">
        <f>E290</f>
        <v>50000</v>
      </c>
      <c r="F289" s="153"/>
      <c r="G289" s="153"/>
      <c r="H289" s="153"/>
      <c r="I289" s="153"/>
      <c r="J289" s="153"/>
      <c r="K289" s="153"/>
      <c r="L289" s="153"/>
      <c r="M289" s="153"/>
      <c r="N289" s="128">
        <f>C289</f>
        <v>50000</v>
      </c>
      <c r="O289" s="128">
        <f>N289</f>
        <v>50000</v>
      </c>
    </row>
    <row r="290" spans="1:15" ht="12.75" customHeight="1">
      <c r="A290" s="108">
        <v>3232</v>
      </c>
      <c r="B290" s="151" t="s">
        <v>133</v>
      </c>
      <c r="C290" s="112">
        <f>E290</f>
        <v>50000</v>
      </c>
      <c r="D290" s="112"/>
      <c r="E290" s="112">
        <v>50000</v>
      </c>
      <c r="F290" s="112"/>
      <c r="G290" s="112"/>
      <c r="H290" s="112"/>
      <c r="I290" s="112"/>
      <c r="J290" s="112"/>
      <c r="K290" s="112"/>
      <c r="L290" s="112"/>
      <c r="M290" s="112"/>
      <c r="N290" s="111">
        <f>C290</f>
        <v>50000</v>
      </c>
      <c r="O290" s="111">
        <f>N290</f>
        <v>50000</v>
      </c>
    </row>
    <row r="291" spans="1:15" ht="12.75" customHeight="1">
      <c r="A291" s="108"/>
      <c r="B291" s="109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1:15" ht="12.75" customHeight="1">
      <c r="A292" s="92"/>
      <c r="B292" s="14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8"/>
      <c r="O292" s="118"/>
    </row>
    <row r="293" spans="1:15" ht="12.75" customHeight="1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8"/>
      <c r="O293" s="118"/>
    </row>
    <row r="294" spans="1:15" ht="12.75" customHeight="1">
      <c r="A294" s="92"/>
      <c r="B294" s="14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8"/>
      <c r="O294" s="118"/>
    </row>
    <row r="295" spans="1:15" ht="12.75" customHeight="1">
      <c r="A295" s="92"/>
      <c r="B295" s="14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8"/>
      <c r="O295" s="118"/>
    </row>
    <row r="296" spans="1:15" ht="12.75" customHeight="1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8"/>
      <c r="O296" s="118"/>
    </row>
    <row r="297" spans="1:15" ht="12.75">
      <c r="A297" s="92"/>
      <c r="B297" s="14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8"/>
      <c r="O297" s="118"/>
    </row>
    <row r="298" spans="1:15" ht="12.75" customHeight="1">
      <c r="A298" s="92"/>
      <c r="B298" s="14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8"/>
      <c r="O298" s="118"/>
    </row>
    <row r="299" spans="1:16" ht="12.75">
      <c r="A299" s="92"/>
      <c r="B299" s="244" t="s">
        <v>126</v>
      </c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/>
    </row>
    <row r="300" spans="1:15" ht="19.5" customHeight="1">
      <c r="A300" s="92"/>
      <c r="B300" s="254" t="s">
        <v>222</v>
      </c>
      <c r="C300" s="255"/>
      <c r="D300" s="255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1:15" ht="12.75">
      <c r="A301" s="139" t="s">
        <v>123</v>
      </c>
      <c r="B301" s="132" t="s">
        <v>124</v>
      </c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33"/>
      <c r="O301" s="133"/>
    </row>
    <row r="302" spans="1:15" ht="25.5" customHeight="1">
      <c r="A302" s="125">
        <v>4</v>
      </c>
      <c r="B302" s="126" t="s">
        <v>45</v>
      </c>
      <c r="C302" s="146">
        <f>C303</f>
        <v>177500</v>
      </c>
      <c r="D302" s="146"/>
      <c r="E302" s="146">
        <f>E303</f>
        <v>177500</v>
      </c>
      <c r="F302" s="146">
        <f>F303</f>
        <v>0</v>
      </c>
      <c r="G302" s="146">
        <f>G303</f>
        <v>0</v>
      </c>
      <c r="H302" s="146"/>
      <c r="I302" s="146">
        <f>I303</f>
        <v>0</v>
      </c>
      <c r="J302" s="146"/>
      <c r="K302" s="146">
        <f>K303</f>
        <v>0</v>
      </c>
      <c r="L302" s="147"/>
      <c r="M302" s="147"/>
      <c r="N302" s="146">
        <f>C302</f>
        <v>177500</v>
      </c>
      <c r="O302" s="146">
        <f>N302</f>
        <v>177500</v>
      </c>
    </row>
    <row r="303" spans="1:15" ht="25.5">
      <c r="A303" s="129">
        <v>42</v>
      </c>
      <c r="B303" s="130" t="s">
        <v>116</v>
      </c>
      <c r="C303" s="148">
        <f>C304+C310</f>
        <v>177500</v>
      </c>
      <c r="D303" s="148"/>
      <c r="E303" s="148">
        <f>E304</f>
        <v>177500</v>
      </c>
      <c r="F303" s="148">
        <f>F304+F310</f>
        <v>0</v>
      </c>
      <c r="G303" s="148">
        <f>G304+G310</f>
        <v>0</v>
      </c>
      <c r="H303" s="148"/>
      <c r="I303" s="148">
        <f>I304</f>
        <v>0</v>
      </c>
      <c r="J303" s="148"/>
      <c r="K303" s="148">
        <f>K304+K310</f>
        <v>0</v>
      </c>
      <c r="L303" s="148"/>
      <c r="M303" s="148"/>
      <c r="N303" s="131">
        <f>C303</f>
        <v>177500</v>
      </c>
      <c r="O303" s="131">
        <f>N303</f>
        <v>177500</v>
      </c>
    </row>
    <row r="304" spans="1:15" ht="15" customHeight="1">
      <c r="A304" s="208">
        <v>421</v>
      </c>
      <c r="B304" s="209" t="s">
        <v>128</v>
      </c>
      <c r="C304" s="210">
        <f>E304</f>
        <v>177500</v>
      </c>
      <c r="D304" s="210"/>
      <c r="E304" s="210">
        <f>E305</f>
        <v>177500</v>
      </c>
      <c r="F304" s="210"/>
      <c r="G304" s="210"/>
      <c r="H304" s="210"/>
      <c r="I304" s="210"/>
      <c r="J304" s="210"/>
      <c r="K304" s="210"/>
      <c r="L304" s="210"/>
      <c r="M304" s="210"/>
      <c r="N304" s="211">
        <f>C304</f>
        <v>177500</v>
      </c>
      <c r="O304" s="211">
        <f>N304</f>
        <v>177500</v>
      </c>
    </row>
    <row r="305" spans="1:15" ht="12.75">
      <c r="A305" s="108">
        <v>4212</v>
      </c>
      <c r="B305" s="109" t="s">
        <v>129</v>
      </c>
      <c r="C305" s="112">
        <f>E305</f>
        <v>177500</v>
      </c>
      <c r="D305" s="112"/>
      <c r="E305" s="112">
        <v>177500</v>
      </c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1:15" ht="12.75" customHeight="1">
      <c r="A306" s="92"/>
      <c r="B306" s="14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8"/>
      <c r="O306" s="118"/>
    </row>
    <row r="307" spans="1:15" ht="12.75">
      <c r="A307" s="92"/>
      <c r="B307" s="14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8"/>
      <c r="O307" s="118"/>
    </row>
    <row r="308" spans="1:15" ht="12.75" customHeight="1">
      <c r="A308" s="136"/>
      <c r="B308" s="142" t="s">
        <v>74</v>
      </c>
      <c r="C308" s="149">
        <f>C158+C181+C211+C229+C260+C277+C302+C251+C288</f>
        <v>12150469</v>
      </c>
      <c r="D308" s="137">
        <f>D158+D260</f>
        <v>9185994</v>
      </c>
      <c r="E308" s="137">
        <f>E158+E260+E302+E251+E211+E181+E277+E288</f>
        <v>1717325</v>
      </c>
      <c r="F308" s="137">
        <f>F158+F260+F229</f>
        <v>24000</v>
      </c>
      <c r="G308" s="137">
        <f>G158+G181+G211+G229+G260</f>
        <v>994950</v>
      </c>
      <c r="H308" s="137">
        <f>H158+H260+H181+H33+H211</f>
        <v>0</v>
      </c>
      <c r="I308" s="137">
        <f>I158+I260+I181+I229</f>
        <v>177500</v>
      </c>
      <c r="J308" s="137">
        <f>J158+J260+J181+J33+J211</f>
        <v>4200</v>
      </c>
      <c r="K308" s="137">
        <f>K158+K260</f>
        <v>46500</v>
      </c>
      <c r="L308" s="137">
        <f>L158+L260</f>
        <v>0</v>
      </c>
      <c r="M308" s="137">
        <f>M158+M260</f>
        <v>0</v>
      </c>
      <c r="N308" s="137">
        <f>C308</f>
        <v>12150469</v>
      </c>
      <c r="O308" s="137">
        <f>N308</f>
        <v>12150469</v>
      </c>
    </row>
    <row r="309" spans="1:15" ht="12.75">
      <c r="A309" s="92"/>
      <c r="B309" s="14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8"/>
      <c r="O309" s="118"/>
    </row>
    <row r="310" spans="1:15" ht="12.75">
      <c r="A310" s="92"/>
      <c r="B310" s="14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8"/>
      <c r="O310" s="118"/>
    </row>
    <row r="311" spans="1:15" ht="12.75">
      <c r="A311" s="92"/>
      <c r="B311" s="243" t="s">
        <v>136</v>
      </c>
      <c r="C311" s="238"/>
      <c r="D311" s="238"/>
      <c r="E311" s="238"/>
      <c r="F311" s="238"/>
      <c r="G311" s="238"/>
      <c r="H311" s="238"/>
      <c r="I311" s="238"/>
      <c r="J311" s="238"/>
      <c r="K311" s="238"/>
      <c r="L311" s="238"/>
      <c r="M311" s="238"/>
      <c r="N311" s="238"/>
      <c r="O311" s="238"/>
    </row>
    <row r="312" spans="1:15" ht="12.75">
      <c r="A312" s="92"/>
      <c r="B312" s="243" t="s">
        <v>115</v>
      </c>
      <c r="C312" s="238"/>
      <c r="D312" s="238"/>
      <c r="E312" s="238"/>
      <c r="F312" s="238"/>
      <c r="G312" s="238"/>
      <c r="H312" s="238"/>
      <c r="I312" s="238"/>
      <c r="J312" s="238"/>
      <c r="K312" s="238"/>
      <c r="L312" s="238"/>
      <c r="M312" s="238"/>
      <c r="N312" s="238"/>
      <c r="O312" s="238"/>
    </row>
    <row r="313" spans="1:15" ht="12.75" customHeight="1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249" t="s">
        <v>194</v>
      </c>
      <c r="O313" s="250"/>
    </row>
    <row r="314" spans="1:15" ht="12.75">
      <c r="A314" s="92"/>
      <c r="B314" s="14" t="s">
        <v>224</v>
      </c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249" t="s">
        <v>139</v>
      </c>
      <c r="O314" s="250"/>
    </row>
    <row r="315" spans="1:15" ht="12.75" customHeight="1">
      <c r="A315" s="92"/>
      <c r="B315" s="14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8"/>
      <c r="O315" s="118"/>
    </row>
    <row r="316" spans="1:15" ht="12.75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249" t="s">
        <v>181</v>
      </c>
      <c r="O316" s="250"/>
    </row>
    <row r="317" spans="1:15" ht="12.75" customHeight="1">
      <c r="A317" s="92"/>
      <c r="B317" s="14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249" t="s">
        <v>223</v>
      </c>
      <c r="O317" s="250"/>
    </row>
    <row r="318" spans="1:15" ht="12.75">
      <c r="A318" s="93"/>
      <c r="B318" s="107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2.75" customHeight="1">
      <c r="A319" s="103"/>
      <c r="B319" s="11"/>
      <c r="C319"/>
      <c r="D319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2.75">
      <c r="A320" s="93"/>
      <c r="B320" s="95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1:15" ht="12.75" customHeight="1">
      <c r="A321" s="93"/>
      <c r="B321" s="95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1:15" ht="12.75">
      <c r="A322" s="92"/>
      <c r="B322" s="14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1:15" ht="12.75" customHeight="1">
      <c r="A323" s="92"/>
      <c r="B323" s="14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8"/>
      <c r="O323" s="118"/>
    </row>
    <row r="324" spans="1:15" ht="12.75">
      <c r="A324" s="92"/>
      <c r="B324" s="14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1:15" ht="12.75" customHeight="1">
      <c r="A325" s="92"/>
      <c r="B325" s="14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8"/>
      <c r="O325" s="118"/>
    </row>
    <row r="326" spans="1:15" ht="12.75" customHeight="1">
      <c r="A326" s="92"/>
      <c r="B326" s="14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1:15" ht="12.75" customHeight="1">
      <c r="A327" s="92"/>
      <c r="B327" s="14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8"/>
      <c r="O327" s="118"/>
    </row>
    <row r="328" spans="1:15" ht="12.75">
      <c r="A328" s="92"/>
      <c r="B328" s="14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8"/>
      <c r="O328" s="118"/>
    </row>
    <row r="329" spans="1:15" ht="12.75" customHeight="1">
      <c r="A329" s="93"/>
      <c r="B329" s="95"/>
      <c r="C329" s="118"/>
      <c r="D329" s="118"/>
      <c r="E329" s="117"/>
      <c r="F329" s="117"/>
      <c r="G329" s="117"/>
      <c r="H329" s="117"/>
      <c r="I329" s="117"/>
      <c r="J329" s="117"/>
      <c r="K329" s="117"/>
      <c r="L329" s="117"/>
      <c r="M329" s="117"/>
      <c r="N329" s="118"/>
      <c r="O329" s="118"/>
    </row>
    <row r="330" spans="1:15" ht="12.75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8"/>
      <c r="O330" s="118"/>
    </row>
    <row r="331" spans="1:15" ht="12.75" customHeight="1">
      <c r="A331" s="92"/>
      <c r="B331" s="14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8"/>
      <c r="O331" s="118"/>
    </row>
    <row r="332" spans="1:15" ht="12.75">
      <c r="A332" s="244"/>
      <c r="B332" s="244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1:16" ht="12.75" customHeight="1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8"/>
      <c r="O333" s="118"/>
      <c r="P333" s="11"/>
    </row>
    <row r="334" spans="1:15" s="11" customFormat="1" ht="12.75" customHeight="1">
      <c r="A334" s="92"/>
      <c r="B334" s="14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8"/>
      <c r="O334" s="118"/>
    </row>
    <row r="335" spans="1:15" s="11" customFormat="1" ht="12.75" customHeight="1">
      <c r="A335" s="92"/>
      <c r="B335" s="14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8"/>
      <c r="O335" s="118"/>
    </row>
    <row r="336" spans="1:16" s="11" customFormat="1" ht="12.75">
      <c r="A336" s="92"/>
      <c r="B336" s="14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8"/>
      <c r="O336" s="118"/>
      <c r="P336" s="10"/>
    </row>
    <row r="337" spans="1:15" ht="12.75" customHeight="1">
      <c r="A337" s="93"/>
      <c r="B337" s="107"/>
      <c r="C337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2.75">
      <c r="A338" s="103"/>
      <c r="B338" s="11"/>
      <c r="C338"/>
      <c r="D33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2.75" customHeight="1">
      <c r="A339" s="93"/>
      <c r="B339" s="95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1:16" ht="12.75">
      <c r="A340" s="93"/>
      <c r="B340" s="95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"/>
    </row>
    <row r="341" spans="1:15" s="11" customFormat="1" ht="12.75" customHeight="1">
      <c r="A341" s="92"/>
      <c r="B341" s="14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1:15" s="11" customFormat="1" ht="12.75">
      <c r="A342" s="92"/>
      <c r="B342" s="14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8"/>
      <c r="O342" s="118"/>
    </row>
    <row r="343" spans="1:16" s="11" customFormat="1" ht="12.75" customHeight="1">
      <c r="A343" s="92"/>
      <c r="B343" s="14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0"/>
    </row>
    <row r="344" spans="1:15" ht="12.75">
      <c r="A344" s="92"/>
      <c r="B344" s="14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8"/>
      <c r="O344" s="118"/>
    </row>
    <row r="345" spans="1:15" ht="12.75" customHeight="1">
      <c r="A345" s="92"/>
      <c r="B345" s="14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1:16" ht="12.75">
      <c r="A346" s="92"/>
      <c r="B346" s="14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8"/>
      <c r="O346" s="118"/>
      <c r="P346" s="11"/>
    </row>
    <row r="347" spans="1:16" s="11" customFormat="1" ht="12.75" customHeight="1">
      <c r="A347" s="92"/>
      <c r="B347" s="14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8"/>
      <c r="O347" s="118"/>
      <c r="P347" s="10"/>
    </row>
    <row r="348" spans="1:15" ht="12.75">
      <c r="A348" s="92"/>
      <c r="B348" s="14"/>
      <c r="C348" s="117"/>
      <c r="D348" s="118"/>
      <c r="E348" s="117"/>
      <c r="F348" s="117"/>
      <c r="G348" s="117"/>
      <c r="H348" s="117"/>
      <c r="I348" s="117"/>
      <c r="J348" s="117"/>
      <c r="K348" s="117"/>
      <c r="L348" s="117"/>
      <c r="M348" s="117"/>
      <c r="N348" s="118"/>
      <c r="O348" s="118"/>
    </row>
    <row r="349" spans="1:15" ht="12.75" customHeight="1">
      <c r="A349" s="92"/>
      <c r="B349" s="14"/>
      <c r="C349" s="117"/>
      <c r="D349" s="118"/>
      <c r="E349" s="117"/>
      <c r="F349" s="117"/>
      <c r="G349" s="117"/>
      <c r="H349" s="117"/>
      <c r="I349" s="117"/>
      <c r="J349" s="117"/>
      <c r="K349" s="117"/>
      <c r="L349" s="117"/>
      <c r="M349" s="117"/>
      <c r="N349" s="118"/>
      <c r="O349" s="118"/>
    </row>
    <row r="350" spans="1:15" ht="12.75">
      <c r="A350" s="92"/>
      <c r="B350" s="14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8"/>
      <c r="O350" s="118"/>
    </row>
    <row r="351" spans="1:16" ht="12.75" customHeight="1">
      <c r="A351" s="92"/>
      <c r="B351" s="14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8"/>
      <c r="O351" s="118"/>
      <c r="P351" s="11"/>
    </row>
    <row r="352" spans="1:16" s="11" customFormat="1" ht="12.75">
      <c r="A352" s="92"/>
      <c r="B352" s="14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8"/>
      <c r="O352" s="118"/>
      <c r="P352" s="10"/>
    </row>
    <row r="353" spans="1:15" ht="12.75" customHeight="1">
      <c r="A353" s="92"/>
      <c r="B353" s="14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8"/>
      <c r="O353" s="118"/>
    </row>
    <row r="354" spans="1:16" ht="12.75">
      <c r="A354" s="244"/>
      <c r="B354" s="244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"/>
    </row>
    <row r="355" spans="1:15" s="11" customFormat="1" ht="12.75" customHeight="1">
      <c r="A355" s="92"/>
      <c r="B355" s="14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8"/>
      <c r="O355" s="118"/>
    </row>
    <row r="356" spans="1:15" s="11" customFormat="1" ht="12.75">
      <c r="A356" s="93"/>
      <c r="B356" s="95"/>
      <c r="C356" s="166"/>
      <c r="D356" s="166"/>
      <c r="E356" s="118"/>
      <c r="F356" s="166"/>
      <c r="G356" s="166"/>
      <c r="H356" s="166"/>
      <c r="I356" s="166"/>
      <c r="J356" s="166"/>
      <c r="K356" s="118"/>
      <c r="L356" s="167"/>
      <c r="M356" s="167"/>
      <c r="N356" s="118"/>
      <c r="O356" s="118"/>
    </row>
    <row r="357" spans="1:16" s="11" customFormat="1" ht="12.75" customHeight="1">
      <c r="A357" s="103"/>
      <c r="B357" s="95"/>
      <c r="P357" s="10"/>
    </row>
    <row r="358" spans="1:15" ht="12.75">
      <c r="A358" s="93"/>
      <c r="B358" s="95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 customHeight="1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6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1:16" s="11" customFormat="1" ht="12.75" customHeight="1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5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6" ht="12.75" customHeight="1">
      <c r="A365" s="93"/>
      <c r="B365" s="95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s="11" customFormat="1" ht="12.75">
      <c r="A366" s="93"/>
      <c r="B366" s="95"/>
      <c r="P366" s="10"/>
    </row>
    <row r="367" spans="1:15" ht="12.75" customHeight="1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6" ht="12.75">
      <c r="A368" s="92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1:15" s="11" customFormat="1" ht="12.75" customHeight="1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2" s="11" customFormat="1" ht="12.75">
      <c r="A370" s="93"/>
      <c r="B370" s="95"/>
    </row>
    <row r="371" spans="1:16" s="11" customFormat="1" ht="12.75" customHeight="1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5" ht="12.75">
      <c r="A372" s="92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6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1:16" s="11" customFormat="1" ht="12.75" customHeight="1">
      <c r="A375" s="93"/>
      <c r="B375" s="95"/>
      <c r="P375" s="10"/>
    </row>
    <row r="376" spans="1:15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3"/>
      <c r="B378" s="9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6" ht="12.75" customHeight="1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s="11" customFormat="1" ht="12.75">
      <c r="A380" s="93"/>
      <c r="B380" s="95"/>
      <c r="P380" s="10"/>
    </row>
    <row r="381" spans="1:15" ht="12.75" customHeight="1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6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</row>
    <row r="383" spans="1:15" s="11" customFormat="1" ht="12.75" customHeight="1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2" s="11" customFormat="1" ht="12.75">
      <c r="A384" s="93"/>
      <c r="B384" s="95"/>
    </row>
    <row r="385" spans="1:16" s="11" customFormat="1" ht="12.75" customHeight="1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5" ht="12.75">
      <c r="A386" s="92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 customHeight="1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6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</row>
    <row r="389" spans="1:16" s="11" customFormat="1" ht="12.75" customHeight="1">
      <c r="A389" s="93"/>
      <c r="B389" s="95"/>
      <c r="P389" s="10"/>
    </row>
    <row r="390" spans="1:15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103"/>
      <c r="B392" s="95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6" ht="12.75" customHeight="1">
      <c r="A393" s="93"/>
      <c r="B393" s="95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</row>
    <row r="394" spans="1:16" s="11" customFormat="1" ht="12.75">
      <c r="A394" s="93"/>
      <c r="B394" s="95"/>
      <c r="P394" s="10"/>
    </row>
    <row r="395" spans="1:16" ht="12.75" customHeight="1">
      <c r="A395" s="92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</row>
    <row r="396" spans="1:15" s="11" customFormat="1" ht="12.75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6" s="11" customFormat="1" ht="12.75" customHeight="1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5" ht="12.75">
      <c r="A398" s="93"/>
      <c r="B398" s="95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2.75" customHeight="1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6" ht="12.75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</row>
    <row r="401" spans="1:15" s="11" customFormat="1" ht="12.75" customHeight="1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s="11" customFormat="1" ht="12.75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6" s="11" customFormat="1" ht="12.75" customHeight="1">
      <c r="A403" s="93"/>
      <c r="B403" s="95"/>
      <c r="P403" s="10"/>
    </row>
    <row r="404" spans="1:15" ht="12.75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6" ht="12.75">
      <c r="A406" s="103"/>
      <c r="B406" s="95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6" s="11" customFormat="1" ht="12.75" customHeight="1">
      <c r="A407" s="93"/>
      <c r="B407" s="95"/>
      <c r="P407" s="10"/>
    </row>
    <row r="408" spans="1:15" ht="12.75">
      <c r="A408" s="93"/>
      <c r="B408" s="95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 customHeight="1">
      <c r="A409" s="92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92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6" ht="12.75" customHeight="1">
      <c r="A411" s="92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</row>
    <row r="412" spans="1:16" s="11" customFormat="1" ht="12.75">
      <c r="A412" s="93"/>
      <c r="B412" s="95"/>
      <c r="P412" s="10"/>
    </row>
    <row r="413" spans="1:16" ht="12.75" customHeight="1">
      <c r="A413" s="92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</row>
    <row r="414" spans="1:16" s="11" customFormat="1" ht="12.75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2.75" customHeight="1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1:15" s="11" customFormat="1" ht="12.75">
      <c r="A416" s="92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6" s="11" customFormat="1" ht="12.75" customHeight="1">
      <c r="A417" s="93"/>
      <c r="B417" s="95"/>
      <c r="P417" s="10"/>
    </row>
    <row r="418" spans="1:15" ht="12.75" customHeight="1">
      <c r="A418" s="92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 customHeight="1">
      <c r="A419" s="93"/>
      <c r="B419" s="95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6" ht="12.75">
      <c r="A420" s="93"/>
      <c r="B420" s="95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</row>
    <row r="421" spans="1:15" s="11" customFormat="1" ht="12.75" customHeight="1">
      <c r="A421" s="92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s="11" customFormat="1" ht="12.75">
      <c r="A422" s="92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6" s="11" customFormat="1" ht="12.75" customHeight="1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5" ht="12.75">
      <c r="A424" s="103"/>
      <c r="B424" s="95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2.75" customHeight="1">
      <c r="A425" s="93"/>
      <c r="B425" s="95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6" ht="12.75">
      <c r="A426" s="93"/>
      <c r="B426" s="95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</row>
    <row r="427" spans="1:16" s="11" customFormat="1" ht="12.75" customHeight="1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5" ht="12.75">
      <c r="A428" s="92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>
      <c r="A429" s="92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93"/>
      <c r="B430" s="95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6" ht="12.75" customHeight="1">
      <c r="A431" s="92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1"/>
    </row>
    <row r="432" spans="1:16" s="11" customFormat="1" ht="12.75">
      <c r="A432" s="92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2.75" customHeight="1">
      <c r="A433" s="92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1"/>
    </row>
    <row r="434" spans="1:15" s="11" customFormat="1" ht="12.75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6" s="11" customFormat="1" ht="12.75" customHeight="1">
      <c r="A435" s="93"/>
      <c r="B435" s="95"/>
      <c r="P435" s="10"/>
    </row>
    <row r="436" spans="1:16" ht="12.75">
      <c r="A436" s="92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1:16" s="11" customFormat="1" ht="12.75" customHeight="1">
      <c r="A437" s="93"/>
      <c r="B437" s="95"/>
      <c r="P437" s="10"/>
    </row>
    <row r="438" spans="1:15" ht="12.75">
      <c r="A438" s="92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>
      <c r="A439" s="93"/>
      <c r="B439" s="95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2.75">
      <c r="A440" s="93"/>
      <c r="B440" s="95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2.75" customHeight="1">
      <c r="A441" s="92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103"/>
      <c r="B444" s="95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 customHeight="1">
      <c r="A445" s="93"/>
      <c r="B445" s="95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2.75">
      <c r="A446" s="93"/>
      <c r="B446" s="95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 customHeight="1">
      <c r="A447" s="92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92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>
      <c r="A449" s="92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93"/>
      <c r="B450" s="95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2.75" customHeight="1">
      <c r="A451" s="92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92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92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92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>
      <c r="A455" s="93"/>
      <c r="B455" s="95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2.75">
      <c r="A456" s="92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>
      <c r="A457" s="93"/>
      <c r="B457" s="95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2.75">
      <c r="A458" s="93"/>
      <c r="B458" s="95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2.75" customHeight="1">
      <c r="A459" s="92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93"/>
      <c r="B460" s="95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2.75" customHeight="1">
      <c r="A461" s="92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92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>
      <c r="A736" s="93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>
      <c r="A737" s="93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>
      <c r="A738" s="93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>
      <c r="A739" s="93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>
      <c r="A740" s="93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>
      <c r="A741" s="93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>
      <c r="A742" s="93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>
      <c r="A743" s="93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>
      <c r="A744" s="93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>
      <c r="A745" s="93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>
      <c r="A746" s="93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>
      <c r="A747" s="93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>
      <c r="A748" s="93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>
      <c r="A749" s="93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</sheetData>
  <sheetProtection/>
  <mergeCells count="46">
    <mergeCell ref="A1:O1"/>
    <mergeCell ref="A2:A3"/>
    <mergeCell ref="B2:B3"/>
    <mergeCell ref="C2:C3"/>
    <mergeCell ref="D2:D3"/>
    <mergeCell ref="E2:E3"/>
    <mergeCell ref="F2:F3"/>
    <mergeCell ref="G2:G3"/>
    <mergeCell ref="I2:J2"/>
    <mergeCell ref="K2:K3"/>
    <mergeCell ref="L2:L3"/>
    <mergeCell ref="M2:M3"/>
    <mergeCell ref="N2:N3"/>
    <mergeCell ref="O2:O3"/>
    <mergeCell ref="B10:G10"/>
    <mergeCell ref="B30:G30"/>
    <mergeCell ref="B47:O47"/>
    <mergeCell ref="B101:E101"/>
    <mergeCell ref="B137:E137"/>
    <mergeCell ref="A158:B158"/>
    <mergeCell ref="B162:C162"/>
    <mergeCell ref="B163:C163"/>
    <mergeCell ref="A181:B181"/>
    <mergeCell ref="B189:C189"/>
    <mergeCell ref="B190:C190"/>
    <mergeCell ref="A211:B211"/>
    <mergeCell ref="B214:C214"/>
    <mergeCell ref="B215:O215"/>
    <mergeCell ref="N313:O313"/>
    <mergeCell ref="N314:O314"/>
    <mergeCell ref="A229:B229"/>
    <mergeCell ref="B235:C235"/>
    <mergeCell ref="B236:O236"/>
    <mergeCell ref="A251:B251"/>
    <mergeCell ref="B256:C256"/>
    <mergeCell ref="B257:C257"/>
    <mergeCell ref="N316:O316"/>
    <mergeCell ref="N317:O317"/>
    <mergeCell ref="A332:B332"/>
    <mergeCell ref="A354:B354"/>
    <mergeCell ref="B285:O285"/>
    <mergeCell ref="B286:D286"/>
    <mergeCell ref="B299:O299"/>
    <mergeCell ref="B300:D300"/>
    <mergeCell ref="B311:O311"/>
    <mergeCell ref="B312:O3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2" t="s">
        <v>13</v>
      </c>
      <c r="B1" s="212"/>
      <c r="C1" s="212"/>
      <c r="D1" s="212"/>
      <c r="E1" s="212"/>
      <c r="F1" s="212"/>
      <c r="G1" s="212"/>
      <c r="H1" s="212"/>
      <c r="I1" s="212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9">
        <v>2015</v>
      </c>
      <c r="C3" s="230"/>
      <c r="D3" s="231"/>
      <c r="E3" s="231"/>
      <c r="F3" s="231"/>
      <c r="G3" s="231"/>
      <c r="H3" s="231"/>
      <c r="I3" s="232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26">
        <f>B13+D13+E13+F13+G13+H13+I13+C13</f>
        <v>10789589</v>
      </c>
      <c r="C14" s="227"/>
      <c r="D14" s="227"/>
      <c r="E14" s="227"/>
      <c r="F14" s="227"/>
      <c r="G14" s="227"/>
      <c r="H14" s="227"/>
      <c r="I14" s="228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9">
        <v>2016</v>
      </c>
      <c r="C16" s="230"/>
      <c r="D16" s="231"/>
      <c r="E16" s="231"/>
      <c r="F16" s="231"/>
      <c r="G16" s="231"/>
      <c r="H16" s="231"/>
      <c r="I16" s="232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26">
        <f>B26+D26+E26+F26+G26+H26+I26+C26</f>
        <v>10789589</v>
      </c>
      <c r="C27" s="227"/>
      <c r="D27" s="227"/>
      <c r="E27" s="227"/>
      <c r="F27" s="227"/>
      <c r="G27" s="227"/>
      <c r="H27" s="227"/>
      <c r="I27" s="228"/>
    </row>
    <row r="28" spans="5:6" ht="13.5" thickBot="1">
      <c r="E28" s="38"/>
      <c r="F28" s="39"/>
    </row>
    <row r="29" spans="1:9" ht="26.25" thickBot="1">
      <c r="A29" s="99" t="s">
        <v>15</v>
      </c>
      <c r="B29" s="229">
        <v>2017</v>
      </c>
      <c r="C29" s="230"/>
      <c r="D29" s="231"/>
      <c r="E29" s="231"/>
      <c r="F29" s="231"/>
      <c r="G29" s="231"/>
      <c r="H29" s="231"/>
      <c r="I29" s="232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26">
        <f>B39+D39+E39+F39+G39+H39+I39+C39</f>
        <v>10789589</v>
      </c>
      <c r="C40" s="227"/>
      <c r="D40" s="227"/>
      <c r="E40" s="227"/>
      <c r="F40" s="227"/>
      <c r="G40" s="227"/>
      <c r="H40" s="227"/>
      <c r="I40" s="235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3"/>
      <c r="B152" s="234"/>
      <c r="C152" s="234"/>
      <c r="D152" s="234"/>
      <c r="E152" s="234"/>
      <c r="F152" s="234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37" t="s">
        <v>103</v>
      </c>
      <c r="C4" s="238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3" t="s">
        <v>88</v>
      </c>
      <c r="C9" s="238"/>
      <c r="D9" s="238"/>
      <c r="E9" s="238"/>
      <c r="F9" s="238"/>
      <c r="G9" s="238"/>
      <c r="H9" s="238"/>
      <c r="I9" s="238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9" t="s">
        <v>113</v>
      </c>
      <c r="C11" s="240"/>
      <c r="D11" s="2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4" t="s">
        <v>125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39" t="s">
        <v>95</v>
      </c>
      <c r="C85" s="240"/>
      <c r="D85" s="24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41" t="s">
        <v>85</v>
      </c>
      <c r="B100" s="242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43" t="s">
        <v>96</v>
      </c>
      <c r="C103" s="238"/>
      <c r="D103" s="238"/>
      <c r="E103" s="238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43" t="s">
        <v>97</v>
      </c>
      <c r="C104" s="238"/>
      <c r="D104" s="238"/>
      <c r="E104" s="238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39" t="s">
        <v>114</v>
      </c>
      <c r="C106" s="240"/>
      <c r="D106" s="240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41" t="s">
        <v>85</v>
      </c>
      <c r="B121" s="242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44" t="s">
        <v>126</v>
      </c>
      <c r="C124" s="245"/>
      <c r="D124" s="245"/>
      <c r="E124" s="245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43" t="s">
        <v>127</v>
      </c>
      <c r="C125" s="238"/>
      <c r="D125" s="238"/>
      <c r="E125" s="238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44" t="s">
        <v>102</v>
      </c>
      <c r="C141" s="245"/>
      <c r="D141" s="245"/>
      <c r="E141" s="245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43" t="s">
        <v>131</v>
      </c>
      <c r="C142" s="238"/>
      <c r="D142" s="238"/>
      <c r="E142" s="238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44" t="s">
        <v>132</v>
      </c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43" t="s">
        <v>136</v>
      </c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</row>
    <row r="180" spans="1:13" ht="12.75">
      <c r="A180" s="92"/>
      <c r="B180" s="243" t="s">
        <v>115</v>
      </c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48" t="s">
        <v>138</v>
      </c>
      <c r="M181" s="238"/>
      <c r="N181" s="238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49" t="s">
        <v>139</v>
      </c>
      <c r="M182" s="250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46"/>
      <c r="C187" s="238"/>
      <c r="D187" s="238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44"/>
      <c r="B200" s="23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47"/>
      <c r="C205" s="238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46"/>
      <c r="C206" s="238"/>
      <c r="D206" s="238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44"/>
      <c r="B222" s="23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B179:M179"/>
    <mergeCell ref="B180:M180"/>
    <mergeCell ref="B142:E142"/>
    <mergeCell ref="B85:D85"/>
    <mergeCell ref="B103:E103"/>
    <mergeCell ref="B104:E104"/>
    <mergeCell ref="A121:B121"/>
    <mergeCell ref="B141:E141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A1:M1"/>
    <mergeCell ref="B4:C4"/>
    <mergeCell ref="B11:D11"/>
    <mergeCell ref="A100:B100"/>
    <mergeCell ref="B9:I9"/>
    <mergeCell ref="B106:D106"/>
    <mergeCell ref="B26:M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37" t="s">
        <v>103</v>
      </c>
      <c r="C4" s="238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43" t="s">
        <v>88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39" t="s">
        <v>113</v>
      </c>
      <c r="C11" s="240"/>
      <c r="D11" s="240"/>
      <c r="E11" s="240"/>
      <c r="F11" s="240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44" t="s">
        <v>125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39" t="s">
        <v>95</v>
      </c>
      <c r="C88" s="240"/>
      <c r="D88" s="240"/>
      <c r="E88" s="240"/>
      <c r="F88" s="240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41" t="s">
        <v>85</v>
      </c>
      <c r="B105" s="242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43" t="s">
        <v>96</v>
      </c>
      <c r="C108" s="238"/>
      <c r="D108" s="238"/>
      <c r="E108" s="238"/>
      <c r="F108" s="238"/>
      <c r="G108" s="238"/>
      <c r="H108" s="238"/>
      <c r="I108" s="238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43" t="s">
        <v>97</v>
      </c>
      <c r="C109" s="238"/>
      <c r="D109" s="238"/>
      <c r="E109" s="238"/>
      <c r="F109" s="238"/>
      <c r="G109" s="238"/>
      <c r="H109" s="238"/>
      <c r="I109" s="238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39" t="s">
        <v>114</v>
      </c>
      <c r="C111" s="240"/>
      <c r="D111" s="240"/>
      <c r="E111" s="240"/>
      <c r="F111" s="240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41" t="s">
        <v>85</v>
      </c>
      <c r="B126" s="242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43" t="s">
        <v>96</v>
      </c>
      <c r="C131" s="238"/>
      <c r="D131" s="238"/>
      <c r="E131" s="238"/>
      <c r="F131" s="238"/>
      <c r="G131" s="238"/>
      <c r="H131" s="238"/>
      <c r="I131" s="238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43" t="s">
        <v>158</v>
      </c>
      <c r="C132" s="238"/>
      <c r="D132" s="238"/>
      <c r="E132" s="238"/>
      <c r="F132" s="238"/>
      <c r="G132" s="238"/>
      <c r="H132" s="238"/>
      <c r="I132" s="238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39" t="s">
        <v>160</v>
      </c>
      <c r="C134" s="240"/>
      <c r="D134" s="240"/>
      <c r="E134" s="240"/>
      <c r="F134" s="240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41" t="s">
        <v>85</v>
      </c>
      <c r="B153" s="242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43" t="s">
        <v>96</v>
      </c>
      <c r="C158" s="238"/>
      <c r="D158" s="238"/>
      <c r="E158" s="238"/>
      <c r="F158" s="238"/>
      <c r="G158" s="238"/>
      <c r="H158" s="238"/>
      <c r="I158" s="238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43" t="s">
        <v>162</v>
      </c>
      <c r="C159" s="238"/>
      <c r="D159" s="238"/>
      <c r="E159" s="238"/>
      <c r="F159" s="238"/>
      <c r="G159" s="238"/>
      <c r="H159" s="238"/>
      <c r="I159" s="238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39" t="s">
        <v>168</v>
      </c>
      <c r="C161" s="240"/>
      <c r="D161" s="240"/>
      <c r="E161" s="240"/>
      <c r="F161" s="240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41" t="s">
        <v>85</v>
      </c>
      <c r="B173" s="242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44" t="s">
        <v>126</v>
      </c>
      <c r="C178" s="244"/>
      <c r="D178" s="244"/>
      <c r="E178" s="244"/>
      <c r="F178" s="244"/>
      <c r="G178" s="244"/>
      <c r="H178" s="244"/>
      <c r="I178" s="244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43" t="s">
        <v>127</v>
      </c>
      <c r="C179" s="243"/>
      <c r="D179" s="243"/>
      <c r="E179" s="243"/>
      <c r="F179" s="243"/>
      <c r="G179" s="243"/>
      <c r="H179" s="243"/>
      <c r="I179" s="243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44" t="s">
        <v>102</v>
      </c>
      <c r="C195" s="245"/>
      <c r="D195" s="245"/>
      <c r="E195" s="245"/>
      <c r="F195" s="245"/>
      <c r="G195" s="245"/>
      <c r="H195" s="245"/>
      <c r="I195" s="245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43" t="s">
        <v>131</v>
      </c>
      <c r="C196" s="238"/>
      <c r="D196" s="238"/>
      <c r="E196" s="238"/>
      <c r="F196" s="238"/>
      <c r="G196" s="238"/>
      <c r="H196" s="238"/>
      <c r="I196" s="238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44" t="s">
        <v>132</v>
      </c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43" t="s">
        <v>136</v>
      </c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</row>
    <row r="234" spans="1:27" ht="12.75">
      <c r="A234" s="92"/>
      <c r="B234" s="243" t="s">
        <v>115</v>
      </c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49" t="s">
        <v>139</v>
      </c>
      <c r="AA236" s="250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46"/>
      <c r="C241" s="238"/>
      <c r="D241" s="238"/>
      <c r="E241" s="238"/>
      <c r="F241" s="238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44"/>
      <c r="B254" s="23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47"/>
      <c r="C259" s="238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46"/>
      <c r="C260" s="238"/>
      <c r="D260" s="238"/>
      <c r="E260" s="238"/>
      <c r="F260" s="238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44"/>
      <c r="B276" s="23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  <mergeCell ref="B179:I179"/>
    <mergeCell ref="B195:I195"/>
    <mergeCell ref="B196:I196"/>
    <mergeCell ref="B221:AA221"/>
    <mergeCell ref="B233:AA233"/>
    <mergeCell ref="B234:AA234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A1:AA1"/>
    <mergeCell ref="B4:C4"/>
    <mergeCell ref="B9:U9"/>
    <mergeCell ref="B11:F11"/>
    <mergeCell ref="B26:AA26"/>
    <mergeCell ref="B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36" t="s">
        <v>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3" t="s">
        <v>88</v>
      </c>
      <c r="C9" s="238"/>
      <c r="D9" s="238"/>
      <c r="E9" s="238"/>
      <c r="F9" s="238"/>
      <c r="G9" s="238"/>
      <c r="H9" s="238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9" t="s">
        <v>113</v>
      </c>
      <c r="C11" s="240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4" t="s">
        <v>125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39" t="s">
        <v>95</v>
      </c>
      <c r="C88" s="240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41" t="s">
        <v>85</v>
      </c>
      <c r="B105" s="242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43" t="s">
        <v>96</v>
      </c>
      <c r="C108" s="238"/>
      <c r="D108" s="238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43" t="s">
        <v>97</v>
      </c>
      <c r="C109" s="238"/>
      <c r="D109" s="238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39" t="s">
        <v>114</v>
      </c>
      <c r="C111" s="240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41" t="s">
        <v>85</v>
      </c>
      <c r="B126" s="242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43" t="s">
        <v>96</v>
      </c>
      <c r="C135" s="238"/>
      <c r="D135" s="238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43" t="s">
        <v>158</v>
      </c>
      <c r="C136" s="238"/>
      <c r="D136" s="238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39" t="s">
        <v>160</v>
      </c>
      <c r="C138" s="240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41" t="s">
        <v>85</v>
      </c>
      <c r="B157" s="242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43" t="s">
        <v>96</v>
      </c>
      <c r="C162" s="238"/>
      <c r="D162" s="238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43" t="s">
        <v>162</v>
      </c>
      <c r="C163" s="238"/>
      <c r="D163" s="238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39" t="s">
        <v>168</v>
      </c>
      <c r="C165" s="240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41" t="s">
        <v>85</v>
      </c>
      <c r="B177" s="242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44" t="s">
        <v>126</v>
      </c>
      <c r="C184" s="244"/>
      <c r="D184" s="244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43" t="s">
        <v>127</v>
      </c>
      <c r="C185" s="243"/>
      <c r="D185" s="243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44" t="s">
        <v>102</v>
      </c>
      <c r="C201" s="245"/>
      <c r="D201" s="245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43" t="s">
        <v>131</v>
      </c>
      <c r="C202" s="238"/>
      <c r="D202" s="238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44" t="s">
        <v>132</v>
      </c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43" t="s">
        <v>136</v>
      </c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</row>
    <row r="241" spans="1:13" ht="12.75">
      <c r="A241" s="92"/>
      <c r="B241" s="243" t="s">
        <v>115</v>
      </c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48" t="s">
        <v>174</v>
      </c>
      <c r="M242" s="238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49" t="s">
        <v>173</v>
      </c>
      <c r="M243" s="250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46"/>
      <c r="C248" s="238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44"/>
      <c r="B261" s="23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46"/>
      <c r="C267" s="238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44"/>
      <c r="B283" s="23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283:B283"/>
    <mergeCell ref="L242:M242"/>
    <mergeCell ref="B240:M240"/>
    <mergeCell ref="B241:M241"/>
    <mergeCell ref="L243:M243"/>
    <mergeCell ref="B248:C248"/>
    <mergeCell ref="A261:B261"/>
    <mergeCell ref="B184:D184"/>
    <mergeCell ref="B185:D185"/>
    <mergeCell ref="B201:D201"/>
    <mergeCell ref="B202:D202"/>
    <mergeCell ref="B228:M228"/>
    <mergeCell ref="B267:C267"/>
    <mergeCell ref="B138:C138"/>
    <mergeCell ref="A157:B157"/>
    <mergeCell ref="B162:D162"/>
    <mergeCell ref="B163:D163"/>
    <mergeCell ref="B165:C165"/>
    <mergeCell ref="A177:B177"/>
    <mergeCell ref="B108:D108"/>
    <mergeCell ref="B109:D109"/>
    <mergeCell ref="B111:C111"/>
    <mergeCell ref="A126:B126"/>
    <mergeCell ref="B135:D135"/>
    <mergeCell ref="B136:D136"/>
    <mergeCell ref="A1:M1"/>
    <mergeCell ref="B9:H9"/>
    <mergeCell ref="B11:C11"/>
    <mergeCell ref="B26:M26"/>
    <mergeCell ref="B88:C88"/>
    <mergeCell ref="A105:B10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2" t="s">
        <v>140</v>
      </c>
      <c r="B1" s="212"/>
      <c r="C1" s="212"/>
      <c r="D1" s="212"/>
      <c r="E1" s="212"/>
      <c r="F1" s="212"/>
      <c r="G1" s="212"/>
      <c r="H1" s="212"/>
    </row>
    <row r="2" spans="1:8" s="72" customFormat="1" ht="26.25" customHeight="1">
      <c r="A2" s="212" t="s">
        <v>48</v>
      </c>
      <c r="B2" s="212"/>
      <c r="C2" s="212"/>
      <c r="D2" s="212"/>
      <c r="E2" s="212"/>
      <c r="F2" s="212"/>
      <c r="G2" s="223"/>
      <c r="H2" s="223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1"/>
      <c r="B4" s="252"/>
      <c r="C4" s="252"/>
      <c r="D4" s="252"/>
      <c r="E4" s="253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17" t="s">
        <v>49</v>
      </c>
      <c r="B5" s="216"/>
      <c r="C5" s="216"/>
      <c r="D5" s="216"/>
      <c r="E5" s="222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17" t="s">
        <v>3</v>
      </c>
      <c r="B6" s="216"/>
      <c r="C6" s="216"/>
      <c r="D6" s="216"/>
      <c r="E6" s="222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24" t="s">
        <v>4</v>
      </c>
      <c r="B7" s="222"/>
      <c r="C7" s="222"/>
      <c r="D7" s="222"/>
      <c r="E7" s="222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15" t="s">
        <v>5</v>
      </c>
      <c r="B9" s="216"/>
      <c r="C9" s="216"/>
      <c r="D9" s="216"/>
      <c r="E9" s="225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24" t="s">
        <v>6</v>
      </c>
      <c r="B10" s="222"/>
      <c r="C10" s="222"/>
      <c r="D10" s="222"/>
      <c r="E10" s="222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15" t="s">
        <v>7</v>
      </c>
      <c r="B11" s="216"/>
      <c r="C11" s="216"/>
      <c r="D11" s="216"/>
      <c r="E11" s="216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12"/>
      <c r="B12" s="213"/>
      <c r="C12" s="213"/>
      <c r="D12" s="213"/>
      <c r="E12" s="213"/>
      <c r="F12" s="214"/>
      <c r="G12" s="214"/>
      <c r="H12" s="214"/>
    </row>
    <row r="13" spans="1:8" ht="27.75" customHeight="1">
      <c r="A13" s="251"/>
      <c r="B13" s="252"/>
      <c r="C13" s="252"/>
      <c r="D13" s="252"/>
      <c r="E13" s="253"/>
      <c r="F13" s="79" t="s">
        <v>110</v>
      </c>
      <c r="G13" s="79" t="s">
        <v>111</v>
      </c>
      <c r="H13" s="80" t="s">
        <v>112</v>
      </c>
    </row>
    <row r="14" spans="1:8" ht="22.5" customHeight="1">
      <c r="A14" s="218" t="s">
        <v>8</v>
      </c>
      <c r="B14" s="219"/>
      <c r="C14" s="219"/>
      <c r="D14" s="219"/>
      <c r="E14" s="220"/>
      <c r="F14" s="86">
        <v>0</v>
      </c>
      <c r="G14" s="86">
        <v>0</v>
      </c>
      <c r="H14" s="84">
        <v>0</v>
      </c>
    </row>
    <row r="15" spans="1:8" s="67" customFormat="1" ht="25.5" customHeight="1">
      <c r="A15" s="221"/>
      <c r="B15" s="213"/>
      <c r="C15" s="213"/>
      <c r="D15" s="213"/>
      <c r="E15" s="213"/>
      <c r="F15" s="214"/>
      <c r="G15" s="214"/>
      <c r="H15" s="214"/>
    </row>
    <row r="16" spans="1:8" s="67" customFormat="1" ht="27.75" customHeight="1">
      <c r="A16" s="251"/>
      <c r="B16" s="252"/>
      <c r="C16" s="252"/>
      <c r="D16" s="252"/>
      <c r="E16" s="253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17" t="s">
        <v>9</v>
      </c>
      <c r="B17" s="216"/>
      <c r="C17" s="216"/>
      <c r="D17" s="216"/>
      <c r="E17" s="216"/>
      <c r="F17" s="83"/>
      <c r="G17" s="83"/>
      <c r="H17" s="83"/>
    </row>
    <row r="18" spans="1:8" s="67" customFormat="1" ht="22.5" customHeight="1">
      <c r="A18" s="217" t="s">
        <v>10</v>
      </c>
      <c r="B18" s="216"/>
      <c r="C18" s="216"/>
      <c r="D18" s="216"/>
      <c r="E18" s="216"/>
      <c r="F18" s="83"/>
      <c r="G18" s="83"/>
      <c r="H18" s="83"/>
    </row>
    <row r="19" spans="1:8" s="67" customFormat="1" ht="22.5" customHeight="1">
      <c r="A19" s="215" t="s">
        <v>11</v>
      </c>
      <c r="B19" s="216"/>
      <c r="C19" s="216"/>
      <c r="D19" s="216"/>
      <c r="E19" s="216"/>
      <c r="F19" s="83"/>
      <c r="G19" s="83"/>
      <c r="H19" s="83"/>
    </row>
    <row r="20" spans="1:8" s="67" customFormat="1" ht="19.5" customHeight="1">
      <c r="A20" s="215" t="s">
        <v>12</v>
      </c>
      <c r="B20" s="216"/>
      <c r="C20" s="216"/>
      <c r="D20" s="216"/>
      <c r="E20" s="216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  <mergeCell ref="A12:H12"/>
    <mergeCell ref="A14:E14"/>
    <mergeCell ref="A15:H15"/>
    <mergeCell ref="A1:H1"/>
    <mergeCell ref="A2:H2"/>
    <mergeCell ref="A5:E5"/>
    <mergeCell ref="A6:E6"/>
    <mergeCell ref="A7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6.25" customHeight="1">
      <c r="A1" s="212" t="s">
        <v>212</v>
      </c>
      <c r="B1" s="212"/>
      <c r="C1" s="212"/>
      <c r="D1" s="212"/>
      <c r="E1" s="212"/>
      <c r="F1" s="212"/>
      <c r="G1" s="212"/>
      <c r="H1" s="212"/>
    </row>
    <row r="2" spans="1:8" s="72" customFormat="1" ht="19.5" customHeight="1">
      <c r="A2" s="212" t="s">
        <v>48</v>
      </c>
      <c r="B2" s="212"/>
      <c r="C2" s="212"/>
      <c r="D2" s="212"/>
      <c r="E2" s="212"/>
      <c r="F2" s="212"/>
      <c r="G2" s="223"/>
      <c r="H2" s="223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1"/>
      <c r="B4" s="252"/>
      <c r="C4" s="252"/>
      <c r="D4" s="252"/>
      <c r="E4" s="253"/>
      <c r="F4" s="79" t="s">
        <v>213</v>
      </c>
      <c r="G4" s="79" t="s">
        <v>214</v>
      </c>
      <c r="H4" s="80" t="s">
        <v>215</v>
      </c>
      <c r="I4" s="81"/>
    </row>
    <row r="5" spans="1:9" ht="25.5" customHeight="1">
      <c r="A5" s="217" t="s">
        <v>49</v>
      </c>
      <c r="B5" s="216"/>
      <c r="C5" s="216"/>
      <c r="D5" s="216"/>
      <c r="E5" s="222"/>
      <c r="F5" s="106">
        <v>11972969</v>
      </c>
      <c r="G5" s="106">
        <v>11972969</v>
      </c>
      <c r="H5" s="106">
        <v>11972969</v>
      </c>
      <c r="I5" s="101"/>
    </row>
    <row r="6" spans="1:8" ht="22.5" customHeight="1">
      <c r="A6" s="217" t="s">
        <v>3</v>
      </c>
      <c r="B6" s="216"/>
      <c r="C6" s="216"/>
      <c r="D6" s="216"/>
      <c r="E6" s="222"/>
      <c r="F6" s="83"/>
      <c r="G6" s="83"/>
      <c r="H6" s="83"/>
    </row>
    <row r="7" spans="1:8" ht="22.5" customHeight="1">
      <c r="A7" s="224" t="s">
        <v>4</v>
      </c>
      <c r="B7" s="222"/>
      <c r="C7" s="222"/>
      <c r="D7" s="222"/>
      <c r="E7" s="222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F10+F9</f>
        <v>11972969</v>
      </c>
      <c r="G8" s="83">
        <f>G9+G10</f>
        <v>11972969</v>
      </c>
      <c r="H8" s="83">
        <f>H9+H10</f>
        <v>11972969</v>
      </c>
    </row>
    <row r="9" spans="1:8" ht="22.5" customHeight="1">
      <c r="A9" s="215" t="s">
        <v>5</v>
      </c>
      <c r="B9" s="216"/>
      <c r="C9" s="216"/>
      <c r="D9" s="216"/>
      <c r="E9" s="225"/>
      <c r="F9" s="84">
        <v>11705769</v>
      </c>
      <c r="G9" s="84">
        <v>11705769</v>
      </c>
      <c r="H9" s="84">
        <v>11705769</v>
      </c>
    </row>
    <row r="10" spans="1:8" ht="22.5" customHeight="1">
      <c r="A10" s="224" t="s">
        <v>6</v>
      </c>
      <c r="B10" s="222"/>
      <c r="C10" s="222"/>
      <c r="D10" s="222"/>
      <c r="E10" s="222"/>
      <c r="F10" s="84">
        <v>267200</v>
      </c>
      <c r="G10" s="84">
        <v>267200</v>
      </c>
      <c r="H10" s="84">
        <v>267200</v>
      </c>
    </row>
    <row r="11" spans="1:8" ht="21" customHeight="1">
      <c r="A11" s="215" t="s">
        <v>7</v>
      </c>
      <c r="B11" s="216"/>
      <c r="C11" s="216"/>
      <c r="D11" s="216"/>
      <c r="E11" s="216"/>
      <c r="F11" s="84">
        <f>+F5-F8</f>
        <v>0</v>
      </c>
      <c r="G11" s="84">
        <f>+G5-G8</f>
        <v>0</v>
      </c>
      <c r="H11" s="84">
        <f>+H5-H8</f>
        <v>0</v>
      </c>
    </row>
    <row r="12" spans="1:8" ht="15" customHeight="1">
      <c r="A12" s="212"/>
      <c r="B12" s="213"/>
      <c r="C12" s="213"/>
      <c r="D12" s="213"/>
      <c r="E12" s="213"/>
      <c r="F12" s="214"/>
      <c r="G12" s="214"/>
      <c r="H12" s="214"/>
    </row>
    <row r="13" spans="1:8" ht="27.75" customHeight="1">
      <c r="A13" s="251"/>
      <c r="B13" s="252"/>
      <c r="C13" s="252"/>
      <c r="D13" s="252"/>
      <c r="E13" s="253"/>
      <c r="F13" s="79" t="s">
        <v>188</v>
      </c>
      <c r="G13" s="79" t="s">
        <v>189</v>
      </c>
      <c r="H13" s="80" t="s">
        <v>190</v>
      </c>
    </row>
    <row r="14" spans="1:8" ht="22.5" customHeight="1">
      <c r="A14" s="218" t="s">
        <v>8</v>
      </c>
      <c r="B14" s="219"/>
      <c r="C14" s="219"/>
      <c r="D14" s="219"/>
      <c r="E14" s="220"/>
      <c r="F14" s="86">
        <v>0</v>
      </c>
      <c r="G14" s="86">
        <v>0</v>
      </c>
      <c r="H14" s="84">
        <v>0</v>
      </c>
    </row>
    <row r="15" spans="1:8" s="67" customFormat="1" ht="15" customHeight="1">
      <c r="A15" s="221"/>
      <c r="B15" s="213"/>
      <c r="C15" s="213"/>
      <c r="D15" s="213"/>
      <c r="E15" s="213"/>
      <c r="F15" s="214"/>
      <c r="G15" s="214"/>
      <c r="H15" s="214"/>
    </row>
    <row r="16" spans="1:8" s="67" customFormat="1" ht="25.5" customHeight="1">
      <c r="A16" s="251"/>
      <c r="B16" s="252"/>
      <c r="C16" s="252"/>
      <c r="D16" s="252"/>
      <c r="E16" s="253"/>
      <c r="F16" s="79" t="s">
        <v>213</v>
      </c>
      <c r="G16" s="79" t="s">
        <v>214</v>
      </c>
      <c r="H16" s="80" t="s">
        <v>215</v>
      </c>
    </row>
    <row r="17" spans="1:8" s="67" customFormat="1" ht="22.5" customHeight="1">
      <c r="A17" s="217" t="s">
        <v>9</v>
      </c>
      <c r="B17" s="216"/>
      <c r="C17" s="216"/>
      <c r="D17" s="216"/>
      <c r="E17" s="216"/>
      <c r="F17" s="83"/>
      <c r="G17" s="83"/>
      <c r="H17" s="83"/>
    </row>
    <row r="18" spans="1:8" s="67" customFormat="1" ht="22.5" customHeight="1">
      <c r="A18" s="217" t="s">
        <v>10</v>
      </c>
      <c r="B18" s="216"/>
      <c r="C18" s="216"/>
      <c r="D18" s="216"/>
      <c r="E18" s="216"/>
      <c r="F18" s="83"/>
      <c r="G18" s="83"/>
      <c r="H18" s="83"/>
    </row>
    <row r="19" spans="1:8" s="67" customFormat="1" ht="22.5" customHeight="1">
      <c r="A19" s="215" t="s">
        <v>11</v>
      </c>
      <c r="B19" s="216"/>
      <c r="C19" s="216"/>
      <c r="D19" s="216"/>
      <c r="E19" s="216"/>
      <c r="F19" s="83"/>
      <c r="G19" s="83"/>
      <c r="H19" s="83"/>
    </row>
    <row r="20" spans="1:8" s="67" customFormat="1" ht="19.5" customHeight="1">
      <c r="A20" s="215" t="s">
        <v>12</v>
      </c>
      <c r="B20" s="216"/>
      <c r="C20" s="216"/>
      <c r="D20" s="216"/>
      <c r="E20" s="216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5:H15"/>
    <mergeCell ref="A16:E16"/>
    <mergeCell ref="A17:E17"/>
    <mergeCell ref="A18:E18"/>
    <mergeCell ref="A19:E19"/>
    <mergeCell ref="A20:E20"/>
    <mergeCell ref="A9:E9"/>
    <mergeCell ref="A10:E10"/>
    <mergeCell ref="A11:E11"/>
    <mergeCell ref="A12:H12"/>
    <mergeCell ref="A13:E13"/>
    <mergeCell ref="A14:E14"/>
    <mergeCell ref="A1:H1"/>
    <mergeCell ref="A2:H2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2" t="s">
        <v>212</v>
      </c>
      <c r="B1" s="212"/>
      <c r="C1" s="212"/>
      <c r="D1" s="212"/>
      <c r="E1" s="212"/>
      <c r="F1" s="212"/>
      <c r="G1" s="212"/>
      <c r="H1" s="212"/>
    </row>
    <row r="2" spans="1:8" s="72" customFormat="1" ht="26.25" customHeight="1">
      <c r="A2" s="212" t="s">
        <v>48</v>
      </c>
      <c r="B2" s="212"/>
      <c r="C2" s="212"/>
      <c r="D2" s="212"/>
      <c r="E2" s="212"/>
      <c r="F2" s="212"/>
      <c r="G2" s="223"/>
      <c r="H2" s="223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1"/>
      <c r="B4" s="252"/>
      <c r="C4" s="252"/>
      <c r="D4" s="252"/>
      <c r="E4" s="253"/>
      <c r="F4" s="79" t="s">
        <v>188</v>
      </c>
      <c r="G4" s="79" t="s">
        <v>189</v>
      </c>
      <c r="H4" s="80" t="s">
        <v>190</v>
      </c>
      <c r="I4" s="81"/>
    </row>
    <row r="5" spans="1:9" ht="27.75" customHeight="1">
      <c r="A5" s="217" t="s">
        <v>49</v>
      </c>
      <c r="B5" s="216"/>
      <c r="C5" s="216"/>
      <c r="D5" s="216"/>
      <c r="E5" s="222"/>
      <c r="F5" s="106">
        <f>F6+F7</f>
        <v>12150469</v>
      </c>
      <c r="G5" s="106">
        <f>G6+G7</f>
        <v>12150469</v>
      </c>
      <c r="H5" s="106">
        <f>H6+H7</f>
        <v>12150469</v>
      </c>
      <c r="I5" s="101"/>
    </row>
    <row r="6" spans="1:8" ht="22.5" customHeight="1">
      <c r="A6" s="217" t="s">
        <v>3</v>
      </c>
      <c r="B6" s="216"/>
      <c r="C6" s="216"/>
      <c r="D6" s="216"/>
      <c r="E6" s="222"/>
      <c r="F6" s="83">
        <v>12150469</v>
      </c>
      <c r="G6" s="83">
        <v>12150469</v>
      </c>
      <c r="H6" s="83">
        <v>12150469</v>
      </c>
    </row>
    <row r="7" spans="1:8" ht="22.5" customHeight="1">
      <c r="A7" s="224" t="s">
        <v>4</v>
      </c>
      <c r="B7" s="222"/>
      <c r="C7" s="222"/>
      <c r="D7" s="222"/>
      <c r="E7" s="222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12150469</v>
      </c>
      <c r="G8" s="83">
        <f>G9+G10</f>
        <v>12150469</v>
      </c>
      <c r="H8" s="83">
        <f>H9+H10</f>
        <v>12150469</v>
      </c>
    </row>
    <row r="9" spans="1:8" ht="22.5" customHeight="1">
      <c r="A9" s="215" t="s">
        <v>5</v>
      </c>
      <c r="B9" s="216"/>
      <c r="C9" s="216"/>
      <c r="D9" s="216"/>
      <c r="E9" s="225"/>
      <c r="F9" s="84">
        <v>11705769</v>
      </c>
      <c r="G9" s="84">
        <v>11705769</v>
      </c>
      <c r="H9" s="84">
        <v>11705769</v>
      </c>
    </row>
    <row r="10" spans="1:8" ht="22.5" customHeight="1">
      <c r="A10" s="224" t="s">
        <v>6</v>
      </c>
      <c r="B10" s="222"/>
      <c r="C10" s="222"/>
      <c r="D10" s="222"/>
      <c r="E10" s="222"/>
      <c r="F10" s="84">
        <v>444700</v>
      </c>
      <c r="G10" s="84">
        <v>444700</v>
      </c>
      <c r="H10" s="84">
        <v>444700</v>
      </c>
    </row>
    <row r="11" spans="1:8" ht="22.5" customHeight="1">
      <c r="A11" s="215" t="s">
        <v>7</v>
      </c>
      <c r="B11" s="216"/>
      <c r="C11" s="216"/>
      <c r="D11" s="216"/>
      <c r="E11" s="216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12"/>
      <c r="B12" s="213"/>
      <c r="C12" s="213"/>
      <c r="D12" s="213"/>
      <c r="E12" s="213"/>
      <c r="F12" s="214"/>
      <c r="G12" s="214"/>
      <c r="H12" s="214"/>
    </row>
    <row r="13" spans="1:8" ht="27.75" customHeight="1">
      <c r="A13" s="251"/>
      <c r="B13" s="252"/>
      <c r="C13" s="252"/>
      <c r="D13" s="252"/>
      <c r="E13" s="253"/>
      <c r="F13" s="79" t="s">
        <v>188</v>
      </c>
      <c r="G13" s="79" t="s">
        <v>189</v>
      </c>
      <c r="H13" s="80" t="s">
        <v>190</v>
      </c>
    </row>
    <row r="14" spans="1:8" ht="22.5" customHeight="1">
      <c r="A14" s="218" t="s">
        <v>8</v>
      </c>
      <c r="B14" s="219"/>
      <c r="C14" s="219"/>
      <c r="D14" s="219"/>
      <c r="E14" s="220"/>
      <c r="F14" s="86">
        <v>0</v>
      </c>
      <c r="G14" s="86">
        <v>0</v>
      </c>
      <c r="H14" s="84">
        <v>0</v>
      </c>
    </row>
    <row r="15" spans="1:8" s="67" customFormat="1" ht="27.75" customHeight="1">
      <c r="A15" s="251"/>
      <c r="B15" s="252"/>
      <c r="C15" s="252"/>
      <c r="D15" s="252"/>
      <c r="E15" s="253"/>
      <c r="F15" s="79" t="s">
        <v>188</v>
      </c>
      <c r="G15" s="79" t="s">
        <v>189</v>
      </c>
      <c r="H15" s="80" t="s">
        <v>190</v>
      </c>
    </row>
    <row r="16" spans="1:8" s="67" customFormat="1" ht="22.5" customHeight="1">
      <c r="A16" s="217" t="s">
        <v>9</v>
      </c>
      <c r="B16" s="216"/>
      <c r="C16" s="216"/>
      <c r="D16" s="216"/>
      <c r="E16" s="216"/>
      <c r="F16" s="83"/>
      <c r="G16" s="83"/>
      <c r="H16" s="83"/>
    </row>
    <row r="17" spans="1:8" s="67" customFormat="1" ht="22.5" customHeight="1">
      <c r="A17" s="217" t="s">
        <v>10</v>
      </c>
      <c r="B17" s="216"/>
      <c r="C17" s="216"/>
      <c r="D17" s="216"/>
      <c r="E17" s="216"/>
      <c r="F17" s="83"/>
      <c r="G17" s="83"/>
      <c r="H17" s="83"/>
    </row>
    <row r="18" spans="1:8" s="67" customFormat="1" ht="22.5" customHeight="1">
      <c r="A18" s="215" t="s">
        <v>11</v>
      </c>
      <c r="B18" s="216"/>
      <c r="C18" s="216"/>
      <c r="D18" s="216"/>
      <c r="E18" s="216"/>
      <c r="F18" s="83"/>
      <c r="G18" s="83"/>
      <c r="H18" s="83"/>
    </row>
    <row r="19" spans="1:8" s="67" customFormat="1" ht="19.5" customHeight="1">
      <c r="A19" s="215" t="s">
        <v>12</v>
      </c>
      <c r="B19" s="216"/>
      <c r="C19" s="216"/>
      <c r="D19" s="216"/>
      <c r="E19" s="216"/>
      <c r="F19" s="83">
        <f>F11+F14</f>
        <v>0</v>
      </c>
      <c r="G19" s="83">
        <f>SUM(G11,G14,G18)</f>
        <v>0</v>
      </c>
      <c r="H19" s="83">
        <f>SUM(H11,H14,H18)</f>
        <v>0</v>
      </c>
    </row>
    <row r="20" spans="1:5" s="67" customFormat="1" ht="18" customHeight="1">
      <c r="A20" s="91"/>
      <c r="B20" s="74"/>
      <c r="C20" s="74"/>
      <c r="D20" s="74"/>
      <c r="E20" s="74"/>
    </row>
  </sheetData>
  <sheetProtection/>
  <mergeCells count="17">
    <mergeCell ref="A14:E14"/>
    <mergeCell ref="A1:H1"/>
    <mergeCell ref="A2:H2"/>
    <mergeCell ref="A4:E4"/>
    <mergeCell ref="A5:E5"/>
    <mergeCell ref="A6:E6"/>
    <mergeCell ref="A7:E7"/>
    <mergeCell ref="A15:E15"/>
    <mergeCell ref="A16:E16"/>
    <mergeCell ref="A17:E17"/>
    <mergeCell ref="A18:E18"/>
    <mergeCell ref="A19:E19"/>
    <mergeCell ref="A9:E9"/>
    <mergeCell ref="A10:E10"/>
    <mergeCell ref="A11:E11"/>
    <mergeCell ref="A12:H12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6">
      <selection activeCell="B37" sqref="B37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2" t="s">
        <v>13</v>
      </c>
      <c r="B1" s="212"/>
      <c r="C1" s="212"/>
      <c r="D1" s="212"/>
      <c r="E1" s="212"/>
      <c r="F1" s="212"/>
      <c r="G1" s="212"/>
      <c r="H1" s="212"/>
      <c r="I1" s="212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29">
        <v>2017</v>
      </c>
      <c r="C3" s="230"/>
      <c r="D3" s="231"/>
      <c r="E3" s="231"/>
      <c r="F3" s="231"/>
      <c r="G3" s="231"/>
      <c r="H3" s="231"/>
      <c r="I3" s="232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9185994</v>
      </c>
      <c r="D5" s="5"/>
      <c r="E5" s="6"/>
      <c r="F5" s="104">
        <v>181700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1000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993950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24000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46500</v>
      </c>
      <c r="H9" s="23"/>
      <c r="I9" s="24"/>
    </row>
    <row r="10" spans="1:9" s="1" customFormat="1" ht="12.75">
      <c r="A10" s="20">
        <v>6711</v>
      </c>
      <c r="B10" s="21">
        <v>1717325</v>
      </c>
      <c r="C10" s="21"/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1717325</v>
      </c>
      <c r="C13" s="32">
        <f t="shared" si="0"/>
        <v>9185994</v>
      </c>
      <c r="D13" s="33">
        <f t="shared" si="0"/>
        <v>24000</v>
      </c>
      <c r="E13" s="34">
        <f t="shared" si="0"/>
        <v>994950</v>
      </c>
      <c r="F13" s="33">
        <f t="shared" si="0"/>
        <v>181700</v>
      </c>
      <c r="G13" s="34">
        <f t="shared" si="0"/>
        <v>46500</v>
      </c>
      <c r="H13" s="33">
        <v>0</v>
      </c>
      <c r="I13" s="35">
        <v>0</v>
      </c>
    </row>
    <row r="14" spans="1:9" s="1" customFormat="1" ht="28.5" customHeight="1" thickBot="1">
      <c r="A14" s="31" t="s">
        <v>26</v>
      </c>
      <c r="B14" s="226">
        <f>B13+D13+E13+F13+G13+H13+I13+C13</f>
        <v>12150469</v>
      </c>
      <c r="C14" s="227"/>
      <c r="D14" s="227"/>
      <c r="E14" s="227"/>
      <c r="F14" s="227"/>
      <c r="G14" s="227"/>
      <c r="H14" s="227"/>
      <c r="I14" s="228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29">
        <v>2018</v>
      </c>
      <c r="C16" s="230"/>
      <c r="D16" s="231"/>
      <c r="E16" s="231"/>
      <c r="F16" s="231"/>
      <c r="G16" s="231"/>
      <c r="H16" s="231"/>
      <c r="I16" s="232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>
        <v>9185994</v>
      </c>
      <c r="D18" s="5"/>
      <c r="E18" s="6"/>
      <c r="F18" s="104">
        <v>181700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1000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993950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24000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46500</v>
      </c>
      <c r="H22" s="23"/>
      <c r="I22" s="24"/>
    </row>
    <row r="23" spans="1:9" ht="12.75">
      <c r="A23" s="20">
        <v>6711</v>
      </c>
      <c r="B23" s="21">
        <v>1717325</v>
      </c>
      <c r="C23" s="21"/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1717325</v>
      </c>
      <c r="C26" s="32">
        <f>SUM(C18:C25)</f>
        <v>9185994</v>
      </c>
      <c r="D26" s="33">
        <f>SUM(D21:D25)</f>
        <v>24000</v>
      </c>
      <c r="E26" s="34">
        <f>SUM(E18:E25)</f>
        <v>994950</v>
      </c>
      <c r="F26" s="33">
        <f>F18</f>
        <v>181700</v>
      </c>
      <c r="G26" s="34">
        <f>SUM(G18:G25)</f>
        <v>46500</v>
      </c>
      <c r="H26" s="33">
        <v>0</v>
      </c>
      <c r="I26" s="35">
        <v>0</v>
      </c>
    </row>
    <row r="27" spans="1:9" s="1" customFormat="1" ht="28.5" customHeight="1" thickBot="1">
      <c r="A27" s="31" t="s">
        <v>27</v>
      </c>
      <c r="B27" s="226">
        <f>B26+D26+E26+F26+G26+H26+I26+C26</f>
        <v>12150469</v>
      </c>
      <c r="C27" s="227"/>
      <c r="D27" s="227"/>
      <c r="E27" s="227"/>
      <c r="F27" s="227"/>
      <c r="G27" s="227"/>
      <c r="H27" s="227"/>
      <c r="I27" s="228"/>
    </row>
    <row r="28" spans="5:6" ht="13.5" thickBot="1">
      <c r="E28" s="38"/>
      <c r="F28" s="39"/>
    </row>
    <row r="29" spans="1:9" ht="26.25" thickBot="1">
      <c r="A29" s="99" t="s">
        <v>15</v>
      </c>
      <c r="B29" s="229">
        <v>2019</v>
      </c>
      <c r="C29" s="230"/>
      <c r="D29" s="231"/>
      <c r="E29" s="231"/>
      <c r="F29" s="231"/>
      <c r="G29" s="231"/>
      <c r="H29" s="231"/>
      <c r="I29" s="232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>
        <v>9185994</v>
      </c>
      <c r="D31" s="5"/>
      <c r="E31" s="6"/>
      <c r="F31" s="104">
        <v>181700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1000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993950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24000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46500</v>
      </c>
      <c r="H35" s="23"/>
      <c r="I35" s="24"/>
    </row>
    <row r="36" spans="1:9" ht="13.5" customHeight="1">
      <c r="A36" s="20">
        <v>6711</v>
      </c>
      <c r="B36" s="21">
        <v>1717325</v>
      </c>
      <c r="C36" s="21"/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1717325</v>
      </c>
      <c r="C39" s="32">
        <f>SUM(C31:C38)</f>
        <v>9185994</v>
      </c>
      <c r="D39" s="32">
        <f>SUM(D31:D38)</f>
        <v>24000</v>
      </c>
      <c r="E39" s="32">
        <f>SUM(E31:E38)</f>
        <v>994950</v>
      </c>
      <c r="F39" s="32">
        <f>SUM(F31:F38)</f>
        <v>181700</v>
      </c>
      <c r="G39" s="32">
        <f>SUM(G31:G38)</f>
        <v>46500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191</v>
      </c>
      <c r="B40" s="226">
        <f>B39+D39+E39+F39+G39+H39+I39+C39</f>
        <v>12150469</v>
      </c>
      <c r="C40" s="227"/>
      <c r="D40" s="227"/>
      <c r="E40" s="227"/>
      <c r="F40" s="227"/>
      <c r="G40" s="227"/>
      <c r="H40" s="227"/>
      <c r="I40" s="235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3"/>
      <c r="B152" s="234"/>
      <c r="C152" s="234"/>
      <c r="D152" s="234"/>
      <c r="E152" s="234"/>
      <c r="F152" s="234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2016-12-20T11:34:22Z</cp:lastPrinted>
  <dcterms:created xsi:type="dcterms:W3CDTF">2013-09-11T11:00:21Z</dcterms:created>
  <dcterms:modified xsi:type="dcterms:W3CDTF">2017-01-25T12:33:28Z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