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N NOVI" sheetId="1" r:id="rId1"/>
  </sheets>
  <definedNames>
    <definedName name="_xlnm.Print_Titles" localSheetId="0">'PN NOVI'!$8:$9</definedName>
  </definedNames>
  <calcPr fullCalcOnLoad="1"/>
</workbook>
</file>

<file path=xl/sharedStrings.xml><?xml version="1.0" encoding="utf-8"?>
<sst xmlns="http://schemas.openxmlformats.org/spreadsheetml/2006/main" count="309" uniqueCount="192">
  <si>
    <t>OSNOVNA ŠKOLA DRAGUTINA DOMJANIĆA</t>
  </si>
  <si>
    <t>Predmet nabave</t>
  </si>
  <si>
    <t>1.</t>
  </si>
  <si>
    <t>2.</t>
  </si>
  <si>
    <t>3.</t>
  </si>
  <si>
    <t>4.</t>
  </si>
  <si>
    <t>5.</t>
  </si>
  <si>
    <t>Sitan inventar</t>
  </si>
  <si>
    <t>6.</t>
  </si>
  <si>
    <t>7.</t>
  </si>
  <si>
    <t>8.</t>
  </si>
  <si>
    <t>9.</t>
  </si>
  <si>
    <t>Komunalne usluge</t>
  </si>
  <si>
    <t>10.</t>
  </si>
  <si>
    <t>Računalne usluge</t>
  </si>
  <si>
    <t>11.</t>
  </si>
  <si>
    <t>12.</t>
  </si>
  <si>
    <t>Članarine</t>
  </si>
  <si>
    <t>13.</t>
  </si>
  <si>
    <t>14.</t>
  </si>
  <si>
    <t>15.</t>
  </si>
  <si>
    <t>16.</t>
  </si>
  <si>
    <t>Ostali nespomenuti rashodi poslovanja</t>
  </si>
  <si>
    <t>Zdravstvene usluge</t>
  </si>
  <si>
    <t>17.</t>
  </si>
  <si>
    <t>18.</t>
  </si>
  <si>
    <t>Red
broj</t>
  </si>
  <si>
    <t>Plin</t>
  </si>
  <si>
    <t xml:space="preserve">Ostale usluge </t>
  </si>
  <si>
    <t>Bankarske usluge i usluge platnog prometa</t>
  </si>
  <si>
    <t>19.</t>
  </si>
  <si>
    <t>Uređaji,strojevi i oprema za ostale namjene</t>
  </si>
  <si>
    <t>UKUPNO:</t>
  </si>
  <si>
    <t>Knjige</t>
  </si>
  <si>
    <t>Uredska oprema i namještaj,računala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</si>
  <si>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</si>
  <si>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</si>
  <si>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</si>
  <si>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</si>
  <si>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</si>
  <si>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</si>
  <si>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</si>
  <si>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</si>
  <si>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</si>
  <si>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</si>
  <si>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</si>
  <si>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</si>
  <si>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</si>
  <si>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</si>
  <si>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</si>
  <si>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</si>
  <si>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</si>
  <si>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</si>
  <si>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37.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</si>
  <si>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</si>
  <si>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</si>
  <si>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</si>
  <si>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</si>
  <si>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</si>
  <si>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</si>
  <si>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</si>
  <si>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</si>
  <si>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</si>
  <si>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 xml:space="preserve">                    SVETI IVAN ZELINA</t>
  </si>
  <si>
    <t>48.</t>
  </si>
  <si>
    <t>49.</t>
  </si>
  <si>
    <t>50.</t>
  </si>
  <si>
    <t>Građevinski radovi PŠ Prepolno</t>
  </si>
  <si>
    <t>Dodatna ulaganja</t>
  </si>
  <si>
    <t>Poslovni objekti</t>
  </si>
  <si>
    <t>Zakupnine i najamnine</t>
  </si>
  <si>
    <t>Pristojbe i naknade</t>
  </si>
  <si>
    <t>Troškovi sudskih postupaka</t>
  </si>
  <si>
    <t>VRSTA POSTUPKA I NAČIN NABAVE</t>
  </si>
  <si>
    <t>UGOVOR O JAVNOJ NABAVI/OKVIRNI SPORAZUM</t>
  </si>
  <si>
    <t>PLANIRANI POČETAK POSTUPKA</t>
  </si>
  <si>
    <t>PLANIRANO TRAJANJE UGOVORA O JN ILI OKVIRNOG SPORAZUMA</t>
  </si>
  <si>
    <t xml:space="preserve">               Ravnateljica:                                         Predsjednica Školskog odbora:</t>
  </si>
  <si>
    <t xml:space="preserve">     mr.Gordana Čosić,prof.                                              Irena Hrženjak</t>
  </si>
  <si>
    <t>ostali materijali</t>
  </si>
  <si>
    <t>potrošak vode</t>
  </si>
  <si>
    <t>odvoz smeća</t>
  </si>
  <si>
    <t>deratizacija</t>
  </si>
  <si>
    <t>dimnjačarske usluge</t>
  </si>
  <si>
    <t>Reprezentacija</t>
  </si>
  <si>
    <t>fotografiranje učenika</t>
  </si>
  <si>
    <t>osiguranje učenika</t>
  </si>
  <si>
    <t>PROCIJENJENA VRIJEDNOST NABAVE BEZ     PDV-a</t>
  </si>
  <si>
    <t>Intelektualne i osobne usluge</t>
  </si>
  <si>
    <t>usluge agencija-izleti</t>
  </si>
  <si>
    <t>ostale intelekt.usluge-vođenje zaš.na radu,osp.</t>
  </si>
  <si>
    <t>Laboratorijske usluge</t>
  </si>
  <si>
    <t>Obvezni preventivni i zdr.pregledi</t>
  </si>
  <si>
    <t>JN Zgb.županija</t>
  </si>
  <si>
    <t>Evidencijski broj nabave</t>
  </si>
  <si>
    <t>POSTUPAK PROVODI</t>
  </si>
  <si>
    <t>EVR-1/2016</t>
  </si>
  <si>
    <t>EVR-2/2016</t>
  </si>
  <si>
    <t>Zagrebačka županija</t>
  </si>
  <si>
    <t>otvoreni postupak</t>
  </si>
  <si>
    <t>ostali nespomenuti rashodi poslovanja</t>
  </si>
  <si>
    <t>boja,lakovi i smole (boja za zidove)</t>
  </si>
  <si>
    <t>Sportska oprema</t>
  </si>
  <si>
    <t>Strojevi za proizvodnju hrane</t>
  </si>
  <si>
    <t>Kuhinjska oprema</t>
  </si>
  <si>
    <t>Projektori</t>
  </si>
  <si>
    <t>Kosilica</t>
  </si>
  <si>
    <t>Instrumenti,uređaji i strojevi</t>
  </si>
  <si>
    <t>FINANCIJSKI PLAN/PRORAČUN ZA 2017</t>
  </si>
  <si>
    <t>Naknade za smještaj na službenom putu</t>
  </si>
  <si>
    <t>Naknade za prijevoz na službenom putu</t>
  </si>
  <si>
    <t>Seminari,savjetovanja,simpoziji</t>
  </si>
  <si>
    <t>Tečajevi i stručni ispiti</t>
  </si>
  <si>
    <t>Uredski materijal-papir za fotokopiranje</t>
  </si>
  <si>
    <t>Uredski materijal-toneri</t>
  </si>
  <si>
    <t>Ostale uredske potrebštine</t>
  </si>
  <si>
    <t>Literatura</t>
  </si>
  <si>
    <t>Materijal i sredstva za čišćenje</t>
  </si>
  <si>
    <t>Nastavni materijal</t>
  </si>
  <si>
    <t>Opskrba električnom energijom</t>
  </si>
  <si>
    <t>Distribucija električne energije</t>
  </si>
  <si>
    <t>Motorni benzin i dizel gorivo</t>
  </si>
  <si>
    <t>Meso i mesne prerađevine</t>
  </si>
  <si>
    <t>Puretina</t>
  </si>
  <si>
    <t>Piletina</t>
  </si>
  <si>
    <t>Svinjetina</t>
  </si>
  <si>
    <t>Suhomesnati i drugi kobasičarski proizvodi</t>
  </si>
  <si>
    <t>Mesne konzerve i mesni pripravci</t>
  </si>
  <si>
    <t>Mlijeko i mliječni proizvodi</t>
  </si>
  <si>
    <t xml:space="preserve">Mlijeko  </t>
  </si>
  <si>
    <t>Svježi sir</t>
  </si>
  <si>
    <t>Vrhnje</t>
  </si>
  <si>
    <t>Tvrdi sir</t>
  </si>
  <si>
    <t>Čokoladno mlijeko</t>
  </si>
  <si>
    <t>Jogurt-aromatizirani,nearomatizirani</t>
  </si>
  <si>
    <t>Kruh i krušni proizvodi</t>
  </si>
  <si>
    <t xml:space="preserve">Kruh  </t>
  </si>
  <si>
    <t>Peciva</t>
  </si>
  <si>
    <t>Slatka punjena peciva</t>
  </si>
  <si>
    <t>Kolači</t>
  </si>
  <si>
    <t>Keksi</t>
  </si>
  <si>
    <t>Brza hrna (pizza,burek,peciva šunka-sir)</t>
  </si>
  <si>
    <t>Ostali krušni proizvodi</t>
  </si>
  <si>
    <t>Svježe voće</t>
  </si>
  <si>
    <t>Svježe povrće</t>
  </si>
  <si>
    <t>Konzervirano voće i povrće</t>
  </si>
  <si>
    <t>Konzervirano povrće</t>
  </si>
  <si>
    <t>Riba i riblje prerađevine</t>
  </si>
  <si>
    <t>Ostale namirnice za potrebe školske kuhinje</t>
  </si>
  <si>
    <t xml:space="preserve">Konzervirano voće </t>
  </si>
  <si>
    <t>Materijal i dijelovi za tek. i inv.održavanje građ.objekata</t>
  </si>
  <si>
    <t>Materijal i dijelovi za tek. i inv.održ.post.i opreme</t>
  </si>
  <si>
    <t>Službena radna i zaštitna odjeća i obuća</t>
  </si>
  <si>
    <t>Usluge telefona, pošte i prijevoza</t>
  </si>
  <si>
    <t xml:space="preserve">Usluge telefona      </t>
  </si>
  <si>
    <t>Usluge pošte</t>
  </si>
  <si>
    <t>Usluge prijevoza</t>
  </si>
  <si>
    <t>Usluge tekućeg i invest.održ.građevinskih objekata</t>
  </si>
  <si>
    <t>Usluge tekućeg i invest.održ.postrojenja i opreme</t>
  </si>
  <si>
    <t>Stručno usavršavanje zaposlenika</t>
  </si>
  <si>
    <t>Toaletni papir, salvete,papirnati ručnici</t>
  </si>
  <si>
    <t>Jaja</t>
  </si>
  <si>
    <t>Ostali mliječni proizvodi (maslac,sirni namaz 
puding sl.)</t>
  </si>
  <si>
    <t>izrada projektne dokumentacije PŠ Komin</t>
  </si>
  <si>
    <t>ostale intelektualne i osobne usluge</t>
  </si>
  <si>
    <t>javnobilježničke pristojbe</t>
  </si>
  <si>
    <t>upravne i administrativne pristojbe</t>
  </si>
  <si>
    <t>naknada zbog nezapošljavanja invalida</t>
  </si>
  <si>
    <t>organizacija natjecanja,Novigradsko proljeće</t>
  </si>
  <si>
    <t>Naknade građ.i kuć.-sufinanciranje cijene prijevoza</t>
  </si>
  <si>
    <t>Računala i računalna oprema</t>
  </si>
  <si>
    <t>Glazbena oprema</t>
  </si>
  <si>
    <t>Građevinski radovi Matična škola</t>
  </si>
  <si>
    <t>Građevinski radovi- MŠ fasada,prozori</t>
  </si>
  <si>
    <t>Radio i TV prijemnici</t>
  </si>
  <si>
    <t>Ostala uredska oprema (stolovi,stolice)</t>
  </si>
  <si>
    <t>okvirni sporazum
sklopljen u 2016.</t>
  </si>
  <si>
    <r>
      <t xml:space="preserve">FINANCIJSKI PLAN/PRORAČUN ZA 2017
</t>
    </r>
    <r>
      <rPr>
        <b/>
        <sz val="8"/>
        <color indexed="10"/>
        <rFont val="Arial"/>
        <family val="2"/>
      </rPr>
      <t>REBALANS 1</t>
    </r>
  </si>
  <si>
    <r>
      <t xml:space="preserve">PROCIJENJENA VRIJEDNOST NABAVE BEZ     PDV-a
</t>
    </r>
    <r>
      <rPr>
        <b/>
        <sz val="8"/>
        <color indexed="10"/>
        <rFont val="Arial"/>
        <family val="2"/>
      </rPr>
      <t>REBALANS 1</t>
    </r>
  </si>
  <si>
    <t>Ostali uređaji,strojevi,oprema</t>
  </si>
  <si>
    <r>
      <t xml:space="preserve">FINANCIJSKI PLAN/PRORAČUN ZA 2017
</t>
    </r>
    <r>
      <rPr>
        <b/>
        <i/>
        <sz val="8"/>
        <rFont val="Arial"/>
        <family val="2"/>
      </rPr>
      <t>IZMJENE I DOPUNE</t>
    </r>
  </si>
  <si>
    <r>
      <t xml:space="preserve">PROCIJENJENA VRIJEDNOST NABAVE BEZ     PDV-a
</t>
    </r>
    <r>
      <rPr>
        <b/>
        <i/>
        <sz val="8"/>
        <rFont val="Arial"/>
        <family val="2"/>
      </rPr>
      <t xml:space="preserve">IZMJENE I DOPUNE </t>
    </r>
  </si>
  <si>
    <t>Bezalkoholni osvježavajući napitci</t>
  </si>
  <si>
    <t>odvoz hrane</t>
  </si>
  <si>
    <t>Junetina,teletina,govedina</t>
  </si>
  <si>
    <t>Jednostavna nabava</t>
  </si>
  <si>
    <t>Na osnovi odredaba Zakona o javnoj nabavi ( NN, broj. 110/07 i 125/08, 90/11. 143/13.,120/2016.), te članka 76. Statuta Škole,  Školski odbor dana 28.12.2017.       donosi slijedeće :</t>
  </si>
  <si>
    <t>2. IZMJENE I DOPUNE PLANA NABAVE ZA 2017.</t>
  </si>
  <si>
    <r>
      <t xml:space="preserve">FINANCIJSKI PLAN/PRORAČUN ZA 2017
</t>
    </r>
    <r>
      <rPr>
        <b/>
        <i/>
        <sz val="8"/>
        <rFont val="Arial"/>
        <family val="2"/>
      </rPr>
      <t>IZMJENE I DOPUNE 2</t>
    </r>
  </si>
  <si>
    <r>
      <t xml:space="preserve">PROCIJENJENA VRIJEDNOST NABAVE BEZ     PDV-a
</t>
    </r>
    <r>
      <rPr>
        <b/>
        <i/>
        <sz val="8"/>
        <rFont val="Arial"/>
        <family val="2"/>
      </rPr>
      <t>IZMJENE I DOPUNE 2</t>
    </r>
  </si>
  <si>
    <t>U Svetom Ivanu Zelini, 28.12.2017.</t>
  </si>
  <si>
    <t>Martina Hrupec, v.r.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</si>
</sst>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  <numFmt numFmtId="166" formatCode="#,##0.0"/>
    <numFmt numFmtId="167" formatCode="[$-41A]d\.\ mmmm\ yyyy"/>
    <numFmt numFmtId="168" formatCode="00000"/>
    <numFmt numFmtId="169" formatCode="#,##0.00\ &quot;kn&quot;"/>
    <numFmt numFmtId="170" formatCode="#,##0.00\ _k_n"/>
    <numFmt numFmtId="171" formatCode="0.0000"/>
    <numFmt numFmtId="172" formatCode="[$-41A]d\.\ mmmm\ yyyy\."/>
    <numFmt numFmtId="173" formatCode="#,##0.0\ &quot;kn&quot;"/>
    <numFmt numFmtId="174" formatCode="#,##0.0\ _k_n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FF0000"/>
      <name val="Arial"/>
      <family val="2"/>
    </font>
    <font>
      <b/>
      <sz val="8"/>
      <color rgb="FFFF99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center"/>
    </xf>
    <xf numFmtId="170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4" fontId="7" fillId="0" borderId="13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4" fontId="5" fillId="13" borderId="10" xfId="0" applyNumberFormat="1" applyFont="1" applyFill="1" applyBorder="1" applyAlignment="1">
      <alignment horizontal="right"/>
    </xf>
    <xf numFmtId="4" fontId="5" fillId="19" borderId="10" xfId="0" applyNumberFormat="1" applyFont="1" applyFill="1" applyBorder="1" applyAlignment="1">
      <alignment horizontal="right"/>
    </xf>
    <xf numFmtId="4" fontId="1" fillId="13" borderId="10" xfId="0" applyNumberFormat="1" applyFont="1" applyFill="1" applyBorder="1" applyAlignment="1">
      <alignment horizontal="right"/>
    </xf>
    <xf numFmtId="4" fontId="1" fillId="19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49" fillId="19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13" fillId="0" borderId="0" xfId="0" applyNumberFormat="1" applyFont="1" applyAlignment="1">
      <alignment horizontal="left"/>
    </xf>
    <xf numFmtId="4" fontId="50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0" fillId="0" borderId="0" xfId="0" applyAlignment="1">
      <alignment/>
    </xf>
    <xf numFmtId="2" fontId="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7" borderId="16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0" fontId="1" fillId="7" borderId="12" xfId="0" applyFont="1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/>
    </xf>
    <xf numFmtId="0" fontId="1" fillId="19" borderId="12" xfId="0" applyFont="1" applyFill="1" applyBorder="1" applyAlignment="1">
      <alignment horizontal="center" vertical="center" wrapText="1"/>
    </xf>
    <xf numFmtId="0" fontId="1" fillId="19" borderId="18" xfId="0" applyFont="1" applyFill="1" applyBorder="1" applyAlignment="1">
      <alignment horizontal="center" vertical="center"/>
    </xf>
    <xf numFmtId="0" fontId="1" fillId="19" borderId="18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13" borderId="12" xfId="0" applyFont="1" applyFill="1" applyBorder="1" applyAlignment="1">
      <alignment horizontal="center" vertical="center" wrapText="1"/>
    </xf>
    <xf numFmtId="0" fontId="1" fillId="13" borderId="18" xfId="0" applyFont="1" applyFill="1" applyBorder="1" applyAlignment="1">
      <alignment horizontal="center" vertical="center"/>
    </xf>
    <xf numFmtId="0" fontId="1" fillId="13" borderId="18" xfId="0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44" fontId="6" fillId="7" borderId="12" xfId="57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1" fillId="7" borderId="18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140"/>
  <sheetViews>
    <sheetView tabSelected="1" zoomScalePageLayoutView="0" workbookViewId="0" topLeftCell="A98">
      <selection activeCell="H136" sqref="H136"/>
    </sheetView>
  </sheetViews>
  <sheetFormatPr defaultColWidth="9.140625" defaultRowHeight="12.75"/>
  <cols>
    <col min="1" max="1" width="3.57421875" style="0" customWidth="1"/>
    <col min="2" max="2" width="9.00390625" style="0" customWidth="1"/>
    <col min="3" max="3" width="40.28125" style="0" customWidth="1"/>
    <col min="4" max="4" width="12.28125" style="0" customWidth="1"/>
    <col min="5" max="5" width="12.421875" style="0" customWidth="1"/>
    <col min="6" max="6" width="12.28125" style="0" customWidth="1"/>
    <col min="7" max="8" width="12.421875" style="0" customWidth="1"/>
    <col min="9" max="9" width="11.421875" style="0" customWidth="1"/>
    <col min="10" max="11" width="12.00390625" style="0" customWidth="1"/>
    <col min="12" max="12" width="15.00390625" style="0" customWidth="1"/>
    <col min="13" max="13" width="8.57421875" style="0" customWidth="1"/>
    <col min="14" max="14" width="11.7109375" style="0" customWidth="1"/>
    <col min="15" max="15" width="9.28125" style="0" customWidth="1"/>
    <col min="16" max="16" width="7.57421875" style="0" customWidth="1"/>
    <col min="17" max="17" width="0.42578125" style="0" hidden="1" customWidth="1"/>
    <col min="18" max="18" width="1.57421875" style="0" hidden="1" customWidth="1"/>
    <col min="19" max="19" width="14.421875" style="0" bestFit="1" customWidth="1"/>
    <col min="20" max="20" width="11.7109375" style="0" bestFit="1" customWidth="1"/>
  </cols>
  <sheetData>
    <row r="1" spans="1:5" ht="12.75">
      <c r="A1" s="9" t="s">
        <v>0</v>
      </c>
      <c r="B1" s="9"/>
      <c r="C1" s="9"/>
      <c r="D1" s="9"/>
      <c r="E1" s="9"/>
    </row>
    <row r="2" spans="1:5" ht="12.75">
      <c r="A2" s="91" t="s">
        <v>63</v>
      </c>
      <c r="B2" s="58"/>
      <c r="C2" s="91"/>
      <c r="D2" s="16"/>
      <c r="E2" s="16"/>
    </row>
    <row r="3" spans="1:18" ht="12.75">
      <c r="A3" s="92" t="s">
        <v>186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17.2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16" ht="18" customHeight="1">
      <c r="A5" s="7"/>
      <c r="B5" s="93" t="s">
        <v>187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ht="1.5" customHeight="1" hidden="1"/>
    <row r="7" ht="1.5" customHeight="1" hidden="1"/>
    <row r="8" spans="1:18" ht="12.75" customHeight="1">
      <c r="A8" s="72" t="s">
        <v>26</v>
      </c>
      <c r="B8" s="95" t="s">
        <v>94</v>
      </c>
      <c r="C8" s="65" t="s">
        <v>1</v>
      </c>
      <c r="D8" s="72" t="s">
        <v>108</v>
      </c>
      <c r="E8" s="78" t="s">
        <v>177</v>
      </c>
      <c r="F8" s="72" t="s">
        <v>87</v>
      </c>
      <c r="G8" s="78" t="s">
        <v>178</v>
      </c>
      <c r="H8" s="74" t="s">
        <v>180</v>
      </c>
      <c r="I8" s="74" t="s">
        <v>181</v>
      </c>
      <c r="J8" s="86" t="s">
        <v>188</v>
      </c>
      <c r="K8" s="86" t="s">
        <v>189</v>
      </c>
      <c r="L8" s="72" t="s">
        <v>73</v>
      </c>
      <c r="M8" s="72" t="s">
        <v>95</v>
      </c>
      <c r="N8" s="95" t="s">
        <v>74</v>
      </c>
      <c r="O8" s="82" t="s">
        <v>75</v>
      </c>
      <c r="P8" s="84" t="s">
        <v>76</v>
      </c>
      <c r="Q8" s="67"/>
      <c r="R8" s="68"/>
    </row>
    <row r="9" spans="1:18" ht="54" customHeight="1">
      <c r="A9" s="94"/>
      <c r="B9" s="83"/>
      <c r="C9" s="66"/>
      <c r="D9" s="94"/>
      <c r="E9" s="79"/>
      <c r="F9" s="77"/>
      <c r="G9" s="80"/>
      <c r="H9" s="75"/>
      <c r="I9" s="76"/>
      <c r="J9" s="87"/>
      <c r="K9" s="88"/>
      <c r="L9" s="73"/>
      <c r="M9" s="73"/>
      <c r="N9" s="83"/>
      <c r="O9" s="83"/>
      <c r="P9" s="85"/>
      <c r="Q9" s="69"/>
      <c r="R9" s="68"/>
    </row>
    <row r="10" spans="1:18" ht="12.75">
      <c r="A10" s="10" t="s">
        <v>2</v>
      </c>
      <c r="B10" s="30" t="s">
        <v>3</v>
      </c>
      <c r="C10" s="10" t="s">
        <v>4</v>
      </c>
      <c r="D10" s="10" t="s">
        <v>5</v>
      </c>
      <c r="E10" s="10" t="s">
        <v>6</v>
      </c>
      <c r="F10" s="10" t="s">
        <v>8</v>
      </c>
      <c r="G10" s="10" t="s">
        <v>9</v>
      </c>
      <c r="H10" s="10" t="s">
        <v>10</v>
      </c>
      <c r="I10" s="10" t="s">
        <v>11</v>
      </c>
      <c r="J10" s="55" t="s">
        <v>13</v>
      </c>
      <c r="K10" s="55" t="s">
        <v>15</v>
      </c>
      <c r="L10" s="10" t="s">
        <v>16</v>
      </c>
      <c r="M10" s="10" t="s">
        <v>18</v>
      </c>
      <c r="N10" s="10" t="s">
        <v>19</v>
      </c>
      <c r="O10" s="10" t="s">
        <v>20</v>
      </c>
      <c r="P10" s="10" t="s">
        <v>21</v>
      </c>
      <c r="Q10" s="70"/>
      <c r="R10" s="70"/>
    </row>
    <row r="11" spans="1:18" ht="12.75">
      <c r="A11" s="41" t="s">
        <v>2</v>
      </c>
      <c r="B11" s="2"/>
      <c r="C11" s="20" t="s">
        <v>109</v>
      </c>
      <c r="D11" s="35">
        <v>9000</v>
      </c>
      <c r="E11" s="44">
        <f>D11</f>
        <v>9000</v>
      </c>
      <c r="F11" s="35">
        <v>7200</v>
      </c>
      <c r="G11" s="44">
        <f>F11</f>
        <v>7200</v>
      </c>
      <c r="H11" s="45">
        <v>19000</v>
      </c>
      <c r="I11" s="45">
        <f>H11/1.13</f>
        <v>16814.1592920354</v>
      </c>
      <c r="J11" s="54">
        <f>H11</f>
        <v>19000</v>
      </c>
      <c r="K11" s="54">
        <f>I11</f>
        <v>16814.1592920354</v>
      </c>
      <c r="L11" s="6" t="s">
        <v>185</v>
      </c>
      <c r="M11" s="6"/>
      <c r="N11" s="6"/>
      <c r="O11" s="6"/>
      <c r="P11" s="6"/>
      <c r="Q11" s="71"/>
      <c r="R11" s="71"/>
    </row>
    <row r="12" spans="1:18" ht="12.75">
      <c r="A12" s="41" t="s">
        <v>3</v>
      </c>
      <c r="B12" s="31"/>
      <c r="C12" s="20" t="s">
        <v>110</v>
      </c>
      <c r="D12" s="35">
        <v>20000</v>
      </c>
      <c r="E12" s="44">
        <f aca="true" t="shared" si="0" ref="E12:E75">D12</f>
        <v>20000</v>
      </c>
      <c r="F12" s="35">
        <f>D12/1.25</f>
        <v>16000</v>
      </c>
      <c r="G12" s="44">
        <f aca="true" t="shared" si="1" ref="G12:G75">F12</f>
        <v>16000</v>
      </c>
      <c r="H12" s="45">
        <v>30500</v>
      </c>
      <c r="I12" s="45">
        <f>H12/1.25</f>
        <v>24400</v>
      </c>
      <c r="J12" s="54">
        <f aca="true" t="shared" si="2" ref="J12:J75">H12</f>
        <v>30500</v>
      </c>
      <c r="K12" s="54">
        <f aca="true" t="shared" si="3" ref="K12:K75">I12</f>
        <v>24400</v>
      </c>
      <c r="L12" s="6" t="s">
        <v>185</v>
      </c>
      <c r="M12" s="6"/>
      <c r="N12" s="6"/>
      <c r="O12" s="6"/>
      <c r="P12" s="6"/>
      <c r="Q12" s="14"/>
      <c r="R12" s="14"/>
    </row>
    <row r="13" spans="1:18" ht="12.75">
      <c r="A13" s="41" t="s">
        <v>4</v>
      </c>
      <c r="B13" s="31"/>
      <c r="C13" s="20" t="s">
        <v>159</v>
      </c>
      <c r="D13" s="35">
        <v>29000</v>
      </c>
      <c r="E13" s="44">
        <f t="shared" si="0"/>
        <v>29000</v>
      </c>
      <c r="F13" s="35">
        <f>F14+F15</f>
        <v>23200</v>
      </c>
      <c r="G13" s="44">
        <f t="shared" si="1"/>
        <v>23200</v>
      </c>
      <c r="H13" s="45">
        <v>16500</v>
      </c>
      <c r="I13" s="45">
        <f>H13/1.25</f>
        <v>13200</v>
      </c>
      <c r="J13" s="54">
        <f t="shared" si="2"/>
        <v>16500</v>
      </c>
      <c r="K13" s="54">
        <f t="shared" si="3"/>
        <v>13200</v>
      </c>
      <c r="L13" s="6" t="s">
        <v>185</v>
      </c>
      <c r="M13" s="6"/>
      <c r="N13" s="6"/>
      <c r="O13" s="6"/>
      <c r="P13" s="6"/>
      <c r="Q13" s="14"/>
      <c r="R13" s="14"/>
    </row>
    <row r="14" spans="1:18" ht="12.75">
      <c r="A14" s="41"/>
      <c r="B14" s="31"/>
      <c r="C14" s="3" t="s">
        <v>111</v>
      </c>
      <c r="D14" s="34">
        <v>11000</v>
      </c>
      <c r="E14" s="46">
        <f t="shared" si="0"/>
        <v>11000</v>
      </c>
      <c r="F14" s="34">
        <f>D14/1.25</f>
        <v>8800</v>
      </c>
      <c r="G14" s="46">
        <f t="shared" si="1"/>
        <v>8800</v>
      </c>
      <c r="H14" s="47">
        <v>10000</v>
      </c>
      <c r="I14" s="47">
        <f>H14/1.25</f>
        <v>8000</v>
      </c>
      <c r="J14" s="56">
        <f t="shared" si="2"/>
        <v>10000</v>
      </c>
      <c r="K14" s="56">
        <f t="shared" si="3"/>
        <v>8000</v>
      </c>
      <c r="L14" s="6" t="s">
        <v>185</v>
      </c>
      <c r="M14" s="6"/>
      <c r="N14" s="6"/>
      <c r="O14" s="6"/>
      <c r="P14" s="6"/>
      <c r="Q14" s="14"/>
      <c r="R14" s="14"/>
    </row>
    <row r="15" spans="1:18" ht="12.75">
      <c r="A15" s="41"/>
      <c r="B15" s="31"/>
      <c r="C15" s="3" t="s">
        <v>112</v>
      </c>
      <c r="D15" s="34">
        <v>18000</v>
      </c>
      <c r="E15" s="46">
        <f t="shared" si="0"/>
        <v>18000</v>
      </c>
      <c r="F15" s="34">
        <f>D15/1.25</f>
        <v>14400</v>
      </c>
      <c r="G15" s="46">
        <f t="shared" si="1"/>
        <v>14400</v>
      </c>
      <c r="H15" s="47">
        <v>6500</v>
      </c>
      <c r="I15" s="47">
        <f>H15/1.25</f>
        <v>5200</v>
      </c>
      <c r="J15" s="56">
        <f t="shared" si="2"/>
        <v>6500</v>
      </c>
      <c r="K15" s="56">
        <f t="shared" si="3"/>
        <v>5200</v>
      </c>
      <c r="L15" s="6" t="s">
        <v>185</v>
      </c>
      <c r="M15" s="6"/>
      <c r="N15" s="6"/>
      <c r="O15" s="6"/>
      <c r="P15" s="6"/>
      <c r="Q15" s="14"/>
      <c r="R15" s="14"/>
    </row>
    <row r="16" spans="1:19" ht="12.75">
      <c r="A16" s="41" t="s">
        <v>5</v>
      </c>
      <c r="B16" s="31"/>
      <c r="C16" s="20" t="s">
        <v>113</v>
      </c>
      <c r="D16" s="35">
        <v>24900</v>
      </c>
      <c r="E16" s="44">
        <f t="shared" si="0"/>
        <v>24900</v>
      </c>
      <c r="F16" s="35">
        <f>D16/1.25</f>
        <v>19920</v>
      </c>
      <c r="G16" s="44">
        <f t="shared" si="1"/>
        <v>19920</v>
      </c>
      <c r="H16" s="45">
        <v>15871</v>
      </c>
      <c r="I16" s="45">
        <f>H16/1.25</f>
        <v>12696.8</v>
      </c>
      <c r="J16" s="54">
        <f t="shared" si="2"/>
        <v>15871</v>
      </c>
      <c r="K16" s="54">
        <f t="shared" si="3"/>
        <v>12696.8</v>
      </c>
      <c r="L16" s="6" t="s">
        <v>185</v>
      </c>
      <c r="M16" s="6"/>
      <c r="N16" s="6"/>
      <c r="O16" s="6"/>
      <c r="P16" s="6"/>
      <c r="Q16" s="14"/>
      <c r="R16" s="14"/>
      <c r="S16" s="17"/>
    </row>
    <row r="17" spans="1:18" ht="12.75">
      <c r="A17" s="41" t="s">
        <v>6</v>
      </c>
      <c r="B17" s="31"/>
      <c r="C17" s="20" t="s">
        <v>114</v>
      </c>
      <c r="D17" s="35">
        <v>4000</v>
      </c>
      <c r="E17" s="44">
        <f t="shared" si="0"/>
        <v>4000</v>
      </c>
      <c r="F17" s="35">
        <f aca="true" t="shared" si="4" ref="F17:F29">D17/1.25</f>
        <v>3200</v>
      </c>
      <c r="G17" s="44">
        <f t="shared" si="1"/>
        <v>3200</v>
      </c>
      <c r="H17" s="45">
        <v>3000</v>
      </c>
      <c r="I17" s="45">
        <f aca="true" t="shared" si="5" ref="I17:I22">H17/1.25</f>
        <v>2400</v>
      </c>
      <c r="J17" s="54">
        <f t="shared" si="2"/>
        <v>3000</v>
      </c>
      <c r="K17" s="54">
        <f t="shared" si="3"/>
        <v>2400</v>
      </c>
      <c r="L17" s="6" t="s">
        <v>185</v>
      </c>
      <c r="M17" s="6"/>
      <c r="N17" s="6"/>
      <c r="O17" s="6"/>
      <c r="P17" s="6"/>
      <c r="Q17" s="14"/>
      <c r="R17" s="14"/>
    </row>
    <row r="18" spans="1:19" ht="12.75">
      <c r="A18" s="41" t="s">
        <v>8</v>
      </c>
      <c r="B18" s="31"/>
      <c r="C18" s="20" t="s">
        <v>115</v>
      </c>
      <c r="D18" s="35">
        <v>24100</v>
      </c>
      <c r="E18" s="44">
        <f t="shared" si="0"/>
        <v>24100</v>
      </c>
      <c r="F18" s="35">
        <f t="shared" si="4"/>
        <v>19280</v>
      </c>
      <c r="G18" s="44">
        <f t="shared" si="1"/>
        <v>19280</v>
      </c>
      <c r="H18" s="45">
        <v>10000</v>
      </c>
      <c r="I18" s="45">
        <f t="shared" si="5"/>
        <v>8000</v>
      </c>
      <c r="J18" s="54">
        <f t="shared" si="2"/>
        <v>10000</v>
      </c>
      <c r="K18" s="54">
        <f t="shared" si="3"/>
        <v>8000</v>
      </c>
      <c r="L18" s="6" t="s">
        <v>185</v>
      </c>
      <c r="M18" s="6"/>
      <c r="N18" s="6"/>
      <c r="O18" s="6"/>
      <c r="P18" s="6"/>
      <c r="Q18" s="14"/>
      <c r="R18" s="14"/>
      <c r="S18" s="17"/>
    </row>
    <row r="19" spans="1:20" ht="12.75">
      <c r="A19" s="41" t="s">
        <v>9</v>
      </c>
      <c r="B19" s="31"/>
      <c r="C19" s="20" t="s">
        <v>116</v>
      </c>
      <c r="D19" s="35">
        <v>4000</v>
      </c>
      <c r="E19" s="44">
        <f t="shared" si="0"/>
        <v>4000</v>
      </c>
      <c r="F19" s="35">
        <f t="shared" si="4"/>
        <v>3200</v>
      </c>
      <c r="G19" s="44">
        <f t="shared" si="1"/>
        <v>3200</v>
      </c>
      <c r="H19" s="45">
        <v>4000</v>
      </c>
      <c r="I19" s="45">
        <f t="shared" si="5"/>
        <v>3200</v>
      </c>
      <c r="J19" s="54">
        <f t="shared" si="2"/>
        <v>4000</v>
      </c>
      <c r="K19" s="54">
        <f t="shared" si="3"/>
        <v>3200</v>
      </c>
      <c r="L19" s="6" t="s">
        <v>185</v>
      </c>
      <c r="M19" s="6"/>
      <c r="N19" s="6"/>
      <c r="O19" s="6"/>
      <c r="P19" s="6"/>
      <c r="Q19" s="14"/>
      <c r="R19" s="14"/>
      <c r="T19" s="17"/>
    </row>
    <row r="20" spans="1:18" ht="12.75">
      <c r="A20" s="41" t="s">
        <v>10</v>
      </c>
      <c r="B20" s="31"/>
      <c r="C20" s="20" t="s">
        <v>117</v>
      </c>
      <c r="D20" s="35">
        <v>20000</v>
      </c>
      <c r="E20" s="44">
        <f t="shared" si="0"/>
        <v>20000</v>
      </c>
      <c r="F20" s="35">
        <f t="shared" si="4"/>
        <v>16000</v>
      </c>
      <c r="G20" s="44">
        <f t="shared" si="1"/>
        <v>16000</v>
      </c>
      <c r="H20" s="45">
        <v>35000</v>
      </c>
      <c r="I20" s="45">
        <f t="shared" si="5"/>
        <v>28000</v>
      </c>
      <c r="J20" s="54">
        <f t="shared" si="2"/>
        <v>35000</v>
      </c>
      <c r="K20" s="54">
        <f t="shared" si="3"/>
        <v>28000</v>
      </c>
      <c r="L20" s="6" t="s">
        <v>185</v>
      </c>
      <c r="M20" s="6"/>
      <c r="N20" s="6"/>
      <c r="O20" s="6"/>
      <c r="P20" s="6"/>
      <c r="Q20" s="14"/>
      <c r="R20" s="14"/>
    </row>
    <row r="21" spans="1:18" ht="12.75">
      <c r="A21" s="41" t="s">
        <v>11</v>
      </c>
      <c r="B21" s="31"/>
      <c r="C21" s="20" t="s">
        <v>160</v>
      </c>
      <c r="D21" s="35">
        <v>21000</v>
      </c>
      <c r="E21" s="44">
        <f t="shared" si="0"/>
        <v>21000</v>
      </c>
      <c r="F21" s="35">
        <f t="shared" si="4"/>
        <v>16800</v>
      </c>
      <c r="G21" s="44">
        <f t="shared" si="1"/>
        <v>16800</v>
      </c>
      <c r="H21" s="45">
        <v>12000</v>
      </c>
      <c r="I21" s="45">
        <f t="shared" si="5"/>
        <v>9600</v>
      </c>
      <c r="J21" s="54">
        <f t="shared" si="2"/>
        <v>12000</v>
      </c>
      <c r="K21" s="54">
        <f t="shared" si="3"/>
        <v>9600</v>
      </c>
      <c r="L21" s="6" t="s">
        <v>185</v>
      </c>
      <c r="M21" s="6"/>
      <c r="N21" s="6"/>
      <c r="O21" s="6"/>
      <c r="P21" s="6"/>
      <c r="Q21" s="14"/>
      <c r="R21" s="14"/>
    </row>
    <row r="22" spans="1:18" ht="12.75">
      <c r="A22" s="41" t="s">
        <v>13</v>
      </c>
      <c r="B22" s="31"/>
      <c r="C22" s="20" t="s">
        <v>118</v>
      </c>
      <c r="D22" s="35">
        <v>2250</v>
      </c>
      <c r="E22" s="44">
        <f t="shared" si="0"/>
        <v>2250</v>
      </c>
      <c r="F22" s="35">
        <f t="shared" si="4"/>
        <v>1800</v>
      </c>
      <c r="G22" s="44">
        <f t="shared" si="1"/>
        <v>1800</v>
      </c>
      <c r="H22" s="45">
        <v>12000</v>
      </c>
      <c r="I22" s="45">
        <f t="shared" si="5"/>
        <v>9600</v>
      </c>
      <c r="J22" s="54">
        <f t="shared" si="2"/>
        <v>12000</v>
      </c>
      <c r="K22" s="54">
        <f t="shared" si="3"/>
        <v>9600</v>
      </c>
      <c r="L22" s="6" t="s">
        <v>185</v>
      </c>
      <c r="M22" s="6"/>
      <c r="N22" s="6"/>
      <c r="O22" s="6"/>
      <c r="P22" s="6"/>
      <c r="Q22" s="14"/>
      <c r="R22" s="14"/>
    </row>
    <row r="23" spans="1:18" ht="12.75">
      <c r="A23" s="41" t="s">
        <v>15</v>
      </c>
      <c r="B23" s="4"/>
      <c r="C23" s="20" t="s">
        <v>122</v>
      </c>
      <c r="D23" s="35">
        <f>SUM(D24:D29)</f>
        <v>130000</v>
      </c>
      <c r="E23" s="44">
        <f t="shared" si="0"/>
        <v>130000</v>
      </c>
      <c r="F23" s="35">
        <f t="shared" si="4"/>
        <v>104000</v>
      </c>
      <c r="G23" s="44">
        <f t="shared" si="1"/>
        <v>104000</v>
      </c>
      <c r="H23" s="45">
        <v>120000</v>
      </c>
      <c r="I23" s="45">
        <f>I24+I25+I26+I27+I28+I29</f>
        <v>96000</v>
      </c>
      <c r="J23" s="54">
        <f t="shared" si="2"/>
        <v>120000</v>
      </c>
      <c r="K23" s="54">
        <f t="shared" si="3"/>
        <v>96000</v>
      </c>
      <c r="L23" s="6" t="s">
        <v>185</v>
      </c>
      <c r="M23" s="23"/>
      <c r="N23" s="22"/>
      <c r="O23" s="22"/>
      <c r="P23" s="22"/>
      <c r="Q23" s="14"/>
      <c r="R23" s="14"/>
    </row>
    <row r="24" spans="1:19" ht="12.75">
      <c r="A24" s="41"/>
      <c r="B24" s="31"/>
      <c r="C24" s="3" t="s">
        <v>123</v>
      </c>
      <c r="D24" s="34">
        <v>15000</v>
      </c>
      <c r="E24" s="46">
        <f t="shared" si="0"/>
        <v>15000</v>
      </c>
      <c r="F24" s="34">
        <f t="shared" si="4"/>
        <v>12000</v>
      </c>
      <c r="G24" s="46">
        <f t="shared" si="1"/>
        <v>12000</v>
      </c>
      <c r="H24" s="47">
        <v>8000</v>
      </c>
      <c r="I24" s="47">
        <f>H24/1.25</f>
        <v>6400</v>
      </c>
      <c r="J24" s="56">
        <f t="shared" si="2"/>
        <v>8000</v>
      </c>
      <c r="K24" s="56">
        <f t="shared" si="3"/>
        <v>6400</v>
      </c>
      <c r="L24" s="6" t="s">
        <v>185</v>
      </c>
      <c r="M24" s="23"/>
      <c r="N24" s="22"/>
      <c r="O24" s="22"/>
      <c r="P24" s="22"/>
      <c r="Q24" s="18"/>
      <c r="R24" s="14"/>
      <c r="S24" s="17"/>
    </row>
    <row r="25" spans="1:19" ht="12.75">
      <c r="A25" s="41"/>
      <c r="B25" s="4"/>
      <c r="C25" s="3" t="s">
        <v>124</v>
      </c>
      <c r="D25" s="34">
        <v>15000</v>
      </c>
      <c r="E25" s="46">
        <f t="shared" si="0"/>
        <v>15000</v>
      </c>
      <c r="F25" s="34">
        <f t="shared" si="4"/>
        <v>12000</v>
      </c>
      <c r="G25" s="46">
        <f t="shared" si="1"/>
        <v>12000</v>
      </c>
      <c r="H25" s="47">
        <v>8000</v>
      </c>
      <c r="I25" s="47">
        <f aca="true" t="shared" si="6" ref="I25:I30">H25/1.25</f>
        <v>6400</v>
      </c>
      <c r="J25" s="56">
        <f t="shared" si="2"/>
        <v>8000</v>
      </c>
      <c r="K25" s="56">
        <f t="shared" si="3"/>
        <v>6400</v>
      </c>
      <c r="L25" s="6" t="s">
        <v>185</v>
      </c>
      <c r="M25" s="23"/>
      <c r="N25" s="22"/>
      <c r="O25" s="22"/>
      <c r="P25" s="22"/>
      <c r="Q25" s="14"/>
      <c r="R25" s="14"/>
      <c r="S25" s="17"/>
    </row>
    <row r="26" spans="1:18" ht="12.75">
      <c r="A26" s="41"/>
      <c r="B26" s="4"/>
      <c r="C26" s="3" t="s">
        <v>184</v>
      </c>
      <c r="D26" s="34">
        <v>18000</v>
      </c>
      <c r="E26" s="46">
        <f t="shared" si="0"/>
        <v>18000</v>
      </c>
      <c r="F26" s="34">
        <f t="shared" si="4"/>
        <v>14400</v>
      </c>
      <c r="G26" s="46">
        <f t="shared" si="1"/>
        <v>14400</v>
      </c>
      <c r="H26" s="47">
        <v>20000</v>
      </c>
      <c r="I26" s="47">
        <f t="shared" si="6"/>
        <v>16000</v>
      </c>
      <c r="J26" s="56">
        <f t="shared" si="2"/>
        <v>20000</v>
      </c>
      <c r="K26" s="56">
        <f t="shared" si="3"/>
        <v>16000</v>
      </c>
      <c r="L26" s="6" t="s">
        <v>185</v>
      </c>
      <c r="M26" s="23"/>
      <c r="N26" s="22"/>
      <c r="O26" s="22"/>
      <c r="P26" s="22"/>
      <c r="Q26" s="14"/>
      <c r="R26" s="14"/>
    </row>
    <row r="27" spans="1:18" ht="12.75">
      <c r="A27" s="41"/>
      <c r="B27" s="32"/>
      <c r="C27" s="3" t="s">
        <v>125</v>
      </c>
      <c r="D27" s="34">
        <v>22000</v>
      </c>
      <c r="E27" s="46">
        <f t="shared" si="0"/>
        <v>22000</v>
      </c>
      <c r="F27" s="34">
        <f t="shared" si="4"/>
        <v>17600</v>
      </c>
      <c r="G27" s="46">
        <f t="shared" si="1"/>
        <v>17600</v>
      </c>
      <c r="H27" s="47">
        <v>14000</v>
      </c>
      <c r="I27" s="47">
        <f t="shared" si="6"/>
        <v>11200</v>
      </c>
      <c r="J27" s="56">
        <f t="shared" si="2"/>
        <v>14000</v>
      </c>
      <c r="K27" s="56">
        <f t="shared" si="3"/>
        <v>11200</v>
      </c>
      <c r="L27" s="6" t="s">
        <v>185</v>
      </c>
      <c r="M27" s="6"/>
      <c r="N27" s="6"/>
      <c r="O27" s="6"/>
      <c r="P27" s="6"/>
      <c r="Q27" s="14"/>
      <c r="R27" s="14"/>
    </row>
    <row r="28" spans="1:18" ht="12.75">
      <c r="A28" s="41"/>
      <c r="B28" s="31"/>
      <c r="C28" s="3" t="s">
        <v>126</v>
      </c>
      <c r="D28" s="34">
        <v>30000</v>
      </c>
      <c r="E28" s="46">
        <f t="shared" si="0"/>
        <v>30000</v>
      </c>
      <c r="F28" s="34">
        <f t="shared" si="4"/>
        <v>24000</v>
      </c>
      <c r="G28" s="46">
        <f t="shared" si="1"/>
        <v>24000</v>
      </c>
      <c r="H28" s="47">
        <v>35000</v>
      </c>
      <c r="I28" s="47">
        <f t="shared" si="6"/>
        <v>28000</v>
      </c>
      <c r="J28" s="56">
        <f t="shared" si="2"/>
        <v>35000</v>
      </c>
      <c r="K28" s="56">
        <f t="shared" si="3"/>
        <v>28000</v>
      </c>
      <c r="L28" s="6" t="s">
        <v>185</v>
      </c>
      <c r="M28" s="6"/>
      <c r="N28" s="6"/>
      <c r="O28" s="6"/>
      <c r="P28" s="6"/>
      <c r="Q28" s="14"/>
      <c r="R28" s="14"/>
    </row>
    <row r="29" spans="1:18" ht="12.75">
      <c r="A29" s="41"/>
      <c r="B29" s="31"/>
      <c r="C29" s="3" t="s">
        <v>127</v>
      </c>
      <c r="D29" s="34">
        <v>30000</v>
      </c>
      <c r="E29" s="46">
        <f t="shared" si="0"/>
        <v>30000</v>
      </c>
      <c r="F29" s="34">
        <f t="shared" si="4"/>
        <v>24000</v>
      </c>
      <c r="G29" s="46">
        <f t="shared" si="1"/>
        <v>24000</v>
      </c>
      <c r="H29" s="47">
        <v>35000</v>
      </c>
      <c r="I29" s="47">
        <f t="shared" si="6"/>
        <v>28000</v>
      </c>
      <c r="J29" s="56">
        <f t="shared" si="2"/>
        <v>35000</v>
      </c>
      <c r="K29" s="56">
        <f t="shared" si="3"/>
        <v>28000</v>
      </c>
      <c r="L29" s="6" t="s">
        <v>185</v>
      </c>
      <c r="M29" s="6"/>
      <c r="N29" s="6"/>
      <c r="O29" s="6"/>
      <c r="P29" s="6"/>
      <c r="Q29" s="14"/>
      <c r="R29" s="14"/>
    </row>
    <row r="30" spans="1:18" ht="12.75">
      <c r="A30" s="41" t="s">
        <v>16</v>
      </c>
      <c r="B30" s="31"/>
      <c r="C30" s="20" t="s">
        <v>147</v>
      </c>
      <c r="D30" s="35">
        <v>15000</v>
      </c>
      <c r="E30" s="44">
        <f t="shared" si="0"/>
        <v>15000</v>
      </c>
      <c r="F30" s="35">
        <f>D30/1.25</f>
        <v>12000</v>
      </c>
      <c r="G30" s="44">
        <f t="shared" si="1"/>
        <v>12000</v>
      </c>
      <c r="H30" s="45">
        <v>8000</v>
      </c>
      <c r="I30" s="45">
        <f t="shared" si="6"/>
        <v>6400</v>
      </c>
      <c r="J30" s="54">
        <f t="shared" si="2"/>
        <v>8000</v>
      </c>
      <c r="K30" s="54">
        <f t="shared" si="3"/>
        <v>6400</v>
      </c>
      <c r="L30" s="6" t="s">
        <v>185</v>
      </c>
      <c r="M30" s="6"/>
      <c r="N30" s="6"/>
      <c r="O30" s="6"/>
      <c r="P30" s="6"/>
      <c r="Q30" s="14"/>
      <c r="R30" s="14"/>
    </row>
    <row r="31" spans="1:18" ht="12.75">
      <c r="A31" s="41" t="s">
        <v>18</v>
      </c>
      <c r="B31" s="32"/>
      <c r="C31" s="20" t="s">
        <v>128</v>
      </c>
      <c r="D31" s="35">
        <f>SUM(D32:D39)</f>
        <v>86000</v>
      </c>
      <c r="E31" s="44">
        <f t="shared" si="0"/>
        <v>86000</v>
      </c>
      <c r="F31" s="35">
        <f>F32+F33+F34+F35+F36+F37+F38</f>
        <v>60950</v>
      </c>
      <c r="G31" s="44">
        <f t="shared" si="1"/>
        <v>60950</v>
      </c>
      <c r="H31" s="45">
        <v>75000</v>
      </c>
      <c r="I31" s="45">
        <f>I32+I33+I34+I35+I36+I37+I38+I39</f>
        <v>62788.57142857143</v>
      </c>
      <c r="J31" s="54">
        <f t="shared" si="2"/>
        <v>75000</v>
      </c>
      <c r="K31" s="54">
        <f t="shared" si="3"/>
        <v>62788.57142857143</v>
      </c>
      <c r="L31" s="6" t="s">
        <v>185</v>
      </c>
      <c r="M31" s="6"/>
      <c r="N31" s="6"/>
      <c r="O31" s="6"/>
      <c r="P31" s="6"/>
      <c r="Q31" s="14"/>
      <c r="R31" s="14"/>
    </row>
    <row r="32" spans="1:18" ht="12.75">
      <c r="A32" s="41"/>
      <c r="B32" s="32"/>
      <c r="C32" s="3" t="s">
        <v>161</v>
      </c>
      <c r="D32" s="34">
        <v>6000</v>
      </c>
      <c r="E32" s="46">
        <f t="shared" si="0"/>
        <v>6000</v>
      </c>
      <c r="F32" s="34">
        <f>D32/1.25</f>
        <v>4800</v>
      </c>
      <c r="G32" s="46">
        <f t="shared" si="1"/>
        <v>4800</v>
      </c>
      <c r="H32" s="47">
        <v>7200</v>
      </c>
      <c r="I32" s="47">
        <f>H32/1.25</f>
        <v>5760</v>
      </c>
      <c r="J32" s="56">
        <f t="shared" si="2"/>
        <v>7200</v>
      </c>
      <c r="K32" s="56">
        <f t="shared" si="3"/>
        <v>5760</v>
      </c>
      <c r="L32" s="6" t="s">
        <v>185</v>
      </c>
      <c r="M32" s="6"/>
      <c r="N32" s="6"/>
      <c r="O32" s="6"/>
      <c r="P32" s="6"/>
      <c r="Q32" s="14"/>
      <c r="R32" s="14"/>
    </row>
    <row r="33" spans="1:19" ht="12.75">
      <c r="A33" s="41"/>
      <c r="B33" s="31"/>
      <c r="C33" s="3" t="s">
        <v>129</v>
      </c>
      <c r="D33" s="34">
        <v>20000</v>
      </c>
      <c r="E33" s="46">
        <f t="shared" si="0"/>
        <v>20000</v>
      </c>
      <c r="F33" s="34">
        <v>16150</v>
      </c>
      <c r="G33" s="46">
        <f t="shared" si="1"/>
        <v>16150</v>
      </c>
      <c r="H33" s="47">
        <v>18300</v>
      </c>
      <c r="I33" s="47">
        <f>H33/1.05</f>
        <v>17428.571428571428</v>
      </c>
      <c r="J33" s="56">
        <f t="shared" si="2"/>
        <v>18300</v>
      </c>
      <c r="K33" s="56">
        <f t="shared" si="3"/>
        <v>17428.571428571428</v>
      </c>
      <c r="L33" s="6" t="s">
        <v>185</v>
      </c>
      <c r="M33" s="6"/>
      <c r="N33" s="6"/>
      <c r="O33" s="6"/>
      <c r="P33" s="6"/>
      <c r="Q33" s="63"/>
      <c r="R33" s="63"/>
      <c r="S33" s="17"/>
    </row>
    <row r="34" spans="1:19" ht="12.75">
      <c r="A34" s="41"/>
      <c r="B34" s="31"/>
      <c r="C34" s="3" t="s">
        <v>133</v>
      </c>
      <c r="D34" s="34">
        <v>10000</v>
      </c>
      <c r="E34" s="46">
        <f t="shared" si="0"/>
        <v>10000</v>
      </c>
      <c r="F34" s="34">
        <f>D34/1.25</f>
        <v>8000</v>
      </c>
      <c r="G34" s="46">
        <f t="shared" si="1"/>
        <v>8000</v>
      </c>
      <c r="H34" s="47"/>
      <c r="I34" s="47"/>
      <c r="J34" s="56"/>
      <c r="K34" s="56"/>
      <c r="L34" s="6" t="s">
        <v>185</v>
      </c>
      <c r="M34" s="6"/>
      <c r="N34" s="6"/>
      <c r="O34" s="6"/>
      <c r="P34" s="6"/>
      <c r="Q34" s="14"/>
      <c r="R34" s="14"/>
      <c r="S34" s="17"/>
    </row>
    <row r="35" spans="1:18" ht="12.75">
      <c r="A35" s="41"/>
      <c r="B35" s="31"/>
      <c r="C35" s="3" t="s">
        <v>130</v>
      </c>
      <c r="D35" s="34">
        <v>5000</v>
      </c>
      <c r="E35" s="46">
        <f t="shared" si="0"/>
        <v>5000</v>
      </c>
      <c r="F35" s="34">
        <f aca="true" t="shared" si="7" ref="F35:F40">D35/1.25</f>
        <v>4000</v>
      </c>
      <c r="G35" s="46">
        <f t="shared" si="1"/>
        <v>4000</v>
      </c>
      <c r="H35" s="47">
        <v>5500</v>
      </c>
      <c r="I35" s="47">
        <f>H35/1.25</f>
        <v>4400</v>
      </c>
      <c r="J35" s="56">
        <f t="shared" si="2"/>
        <v>5500</v>
      </c>
      <c r="K35" s="56">
        <f t="shared" si="3"/>
        <v>4400</v>
      </c>
      <c r="L35" s="6" t="s">
        <v>185</v>
      </c>
      <c r="M35" s="6"/>
      <c r="N35" s="6"/>
      <c r="O35" s="6"/>
      <c r="P35" s="6"/>
      <c r="Q35" s="63"/>
      <c r="R35" s="63"/>
    </row>
    <row r="36" spans="1:19" ht="12.75">
      <c r="A36" s="41"/>
      <c r="B36" s="31"/>
      <c r="C36" s="3" t="s">
        <v>131</v>
      </c>
      <c r="D36" s="34">
        <v>5000</v>
      </c>
      <c r="E36" s="46">
        <f t="shared" si="0"/>
        <v>5000</v>
      </c>
      <c r="F36" s="34">
        <f t="shared" si="7"/>
        <v>4000</v>
      </c>
      <c r="G36" s="46">
        <f t="shared" si="1"/>
        <v>4000</v>
      </c>
      <c r="H36" s="47">
        <v>8000</v>
      </c>
      <c r="I36" s="47">
        <f>H36/1.25</f>
        <v>6400</v>
      </c>
      <c r="J36" s="56">
        <f t="shared" si="2"/>
        <v>8000</v>
      </c>
      <c r="K36" s="56">
        <f t="shared" si="3"/>
        <v>6400</v>
      </c>
      <c r="L36" s="6" t="s">
        <v>185</v>
      </c>
      <c r="M36" s="6"/>
      <c r="N36" s="6"/>
      <c r="O36" s="6"/>
      <c r="P36" s="6"/>
      <c r="Q36" s="14"/>
      <c r="R36" s="14"/>
      <c r="S36" s="17"/>
    </row>
    <row r="37" spans="1:18" ht="12.75">
      <c r="A37" s="41"/>
      <c r="B37" s="31"/>
      <c r="C37" s="3" t="s">
        <v>132</v>
      </c>
      <c r="D37" s="34">
        <v>10000</v>
      </c>
      <c r="E37" s="46">
        <f t="shared" si="0"/>
        <v>10000</v>
      </c>
      <c r="F37" s="34">
        <f t="shared" si="7"/>
        <v>8000</v>
      </c>
      <c r="G37" s="46">
        <f t="shared" si="1"/>
        <v>8000</v>
      </c>
      <c r="H37" s="47">
        <v>3500</v>
      </c>
      <c r="I37" s="47">
        <f>H37/1.25</f>
        <v>2800</v>
      </c>
      <c r="J37" s="56">
        <f t="shared" si="2"/>
        <v>3500</v>
      </c>
      <c r="K37" s="56">
        <f t="shared" si="3"/>
        <v>2800</v>
      </c>
      <c r="L37" s="6" t="s">
        <v>185</v>
      </c>
      <c r="M37" s="6"/>
      <c r="N37" s="6"/>
      <c r="O37" s="6"/>
      <c r="P37" s="6"/>
      <c r="Q37" s="63"/>
      <c r="R37" s="63"/>
    </row>
    <row r="38" spans="1:18" ht="12.75">
      <c r="A38" s="41"/>
      <c r="B38" s="31"/>
      <c r="C38" s="3" t="s">
        <v>134</v>
      </c>
      <c r="D38" s="34">
        <v>20000</v>
      </c>
      <c r="E38" s="46">
        <f t="shared" si="0"/>
        <v>20000</v>
      </c>
      <c r="F38" s="34">
        <f t="shared" si="7"/>
        <v>16000</v>
      </c>
      <c r="G38" s="46">
        <f t="shared" si="1"/>
        <v>16000</v>
      </c>
      <c r="H38" s="47">
        <v>19500</v>
      </c>
      <c r="I38" s="47">
        <f>H38/1.25</f>
        <v>15600</v>
      </c>
      <c r="J38" s="56">
        <f t="shared" si="2"/>
        <v>19500</v>
      </c>
      <c r="K38" s="56">
        <f t="shared" si="3"/>
        <v>15600</v>
      </c>
      <c r="L38" s="6" t="s">
        <v>185</v>
      </c>
      <c r="M38" s="6"/>
      <c r="N38" s="6"/>
      <c r="O38" s="6"/>
      <c r="P38" s="6"/>
      <c r="Q38" s="81"/>
      <c r="R38" s="70"/>
    </row>
    <row r="39" spans="1:18" ht="24">
      <c r="A39" s="41"/>
      <c r="B39" s="31"/>
      <c r="C39" s="33" t="s">
        <v>162</v>
      </c>
      <c r="D39" s="34">
        <v>10000</v>
      </c>
      <c r="E39" s="46">
        <f t="shared" si="0"/>
        <v>10000</v>
      </c>
      <c r="F39" s="34">
        <f t="shared" si="7"/>
        <v>8000</v>
      </c>
      <c r="G39" s="46">
        <f t="shared" si="1"/>
        <v>8000</v>
      </c>
      <c r="H39" s="47">
        <v>13000</v>
      </c>
      <c r="I39" s="47">
        <f>H39/1.25</f>
        <v>10400</v>
      </c>
      <c r="J39" s="56">
        <f t="shared" si="2"/>
        <v>13000</v>
      </c>
      <c r="K39" s="56">
        <f t="shared" si="3"/>
        <v>10400</v>
      </c>
      <c r="L39" s="6" t="s">
        <v>185</v>
      </c>
      <c r="M39" s="6"/>
      <c r="N39" s="6"/>
      <c r="O39" s="6"/>
      <c r="P39" s="6"/>
      <c r="Q39" s="63"/>
      <c r="R39" s="63"/>
    </row>
    <row r="40" spans="1:18" ht="12.75">
      <c r="A40" s="41" t="s">
        <v>19</v>
      </c>
      <c r="B40" s="31"/>
      <c r="C40" s="20" t="s">
        <v>135</v>
      </c>
      <c r="D40" s="35">
        <f>D41+D42+D43+D44+D45+D46+D47</f>
        <v>185500</v>
      </c>
      <c r="E40" s="44">
        <f t="shared" si="0"/>
        <v>185500</v>
      </c>
      <c r="F40" s="35">
        <f t="shared" si="7"/>
        <v>148400</v>
      </c>
      <c r="G40" s="44">
        <f t="shared" si="1"/>
        <v>148400</v>
      </c>
      <c r="H40" s="45">
        <v>172000</v>
      </c>
      <c r="I40" s="45">
        <f>I41+I42+I43+I44+I45+I46+I47</f>
        <v>141104.7619047619</v>
      </c>
      <c r="J40" s="54">
        <f t="shared" si="2"/>
        <v>172000</v>
      </c>
      <c r="K40" s="54">
        <f t="shared" si="3"/>
        <v>141104.7619047619</v>
      </c>
      <c r="L40" s="6" t="s">
        <v>185</v>
      </c>
      <c r="M40" s="6"/>
      <c r="N40" s="6"/>
      <c r="O40" s="6"/>
      <c r="P40" s="6"/>
      <c r="Q40" s="14"/>
      <c r="R40" s="14"/>
    </row>
    <row r="41" spans="1:18" ht="12.75">
      <c r="A41" s="41"/>
      <c r="B41" s="31"/>
      <c r="C41" s="3" t="s">
        <v>136</v>
      </c>
      <c r="D41" s="34">
        <v>25000</v>
      </c>
      <c r="E41" s="46">
        <f t="shared" si="0"/>
        <v>25000</v>
      </c>
      <c r="F41" s="34">
        <v>19045</v>
      </c>
      <c r="G41" s="46">
        <f t="shared" si="1"/>
        <v>19045</v>
      </c>
      <c r="H41" s="47">
        <v>23000</v>
      </c>
      <c r="I41" s="47">
        <f>H41/1.05</f>
        <v>21904.761904761905</v>
      </c>
      <c r="J41" s="56">
        <f t="shared" si="2"/>
        <v>23000</v>
      </c>
      <c r="K41" s="56">
        <f t="shared" si="3"/>
        <v>21904.761904761905</v>
      </c>
      <c r="L41" s="6" t="s">
        <v>185</v>
      </c>
      <c r="M41" s="6"/>
      <c r="N41" s="6"/>
      <c r="O41" s="6"/>
      <c r="P41" s="6"/>
      <c r="Q41" s="14"/>
      <c r="R41" s="14"/>
    </row>
    <row r="42" spans="1:20" ht="12.75">
      <c r="A42" s="41"/>
      <c r="B42" s="31"/>
      <c r="C42" s="3" t="s">
        <v>137</v>
      </c>
      <c r="D42" s="34">
        <v>31000</v>
      </c>
      <c r="E42" s="46">
        <f t="shared" si="0"/>
        <v>31000</v>
      </c>
      <c r="F42" s="34">
        <f>D42/1.25</f>
        <v>24800</v>
      </c>
      <c r="G42" s="46">
        <f t="shared" si="1"/>
        <v>24800</v>
      </c>
      <c r="H42" s="47">
        <v>34000</v>
      </c>
      <c r="I42" s="47">
        <f aca="true" t="shared" si="8" ref="I42:I49">H42/1.25</f>
        <v>27200</v>
      </c>
      <c r="J42" s="56">
        <f t="shared" si="2"/>
        <v>34000</v>
      </c>
      <c r="K42" s="56">
        <f t="shared" si="3"/>
        <v>27200</v>
      </c>
      <c r="L42" s="6" t="s">
        <v>185</v>
      </c>
      <c r="M42" s="6"/>
      <c r="N42" s="6"/>
      <c r="O42" s="6"/>
      <c r="P42" s="6"/>
      <c r="Q42" s="63"/>
      <c r="R42" s="63"/>
      <c r="S42" s="17"/>
      <c r="T42" s="17"/>
    </row>
    <row r="43" spans="1:18" ht="12.75">
      <c r="A43" s="41"/>
      <c r="B43" s="31"/>
      <c r="C43" s="3" t="s">
        <v>138</v>
      </c>
      <c r="D43" s="34">
        <v>23000</v>
      </c>
      <c r="E43" s="46">
        <f t="shared" si="0"/>
        <v>23000</v>
      </c>
      <c r="F43" s="34">
        <f aca="true" t="shared" si="9" ref="F43:F49">D43/1.25</f>
        <v>18400</v>
      </c>
      <c r="G43" s="46">
        <f t="shared" si="1"/>
        <v>18400</v>
      </c>
      <c r="H43" s="47">
        <v>24000</v>
      </c>
      <c r="I43" s="47">
        <f t="shared" si="8"/>
        <v>19200</v>
      </c>
      <c r="J43" s="56">
        <f t="shared" si="2"/>
        <v>24000</v>
      </c>
      <c r="K43" s="56">
        <f t="shared" si="3"/>
        <v>19200</v>
      </c>
      <c r="L43" s="6" t="s">
        <v>185</v>
      </c>
      <c r="M43" s="6"/>
      <c r="N43" s="6"/>
      <c r="O43" s="6"/>
      <c r="P43" s="6"/>
      <c r="Q43" s="14"/>
      <c r="R43" s="14"/>
    </row>
    <row r="44" spans="1:18" ht="12.75">
      <c r="A44" s="41"/>
      <c r="B44" s="31"/>
      <c r="C44" s="3" t="s">
        <v>139</v>
      </c>
      <c r="D44" s="34">
        <v>10000</v>
      </c>
      <c r="E44" s="46">
        <f t="shared" si="0"/>
        <v>10000</v>
      </c>
      <c r="F44" s="34">
        <f t="shared" si="9"/>
        <v>8000</v>
      </c>
      <c r="G44" s="46">
        <f t="shared" si="1"/>
        <v>8000</v>
      </c>
      <c r="H44" s="47">
        <v>14000</v>
      </c>
      <c r="I44" s="47">
        <f t="shared" si="8"/>
        <v>11200</v>
      </c>
      <c r="J44" s="56">
        <f t="shared" si="2"/>
        <v>14000</v>
      </c>
      <c r="K44" s="56">
        <f t="shared" si="3"/>
        <v>11200</v>
      </c>
      <c r="L44" s="6" t="s">
        <v>185</v>
      </c>
      <c r="M44" s="6"/>
      <c r="N44" s="6"/>
      <c r="O44" s="6"/>
      <c r="P44" s="6"/>
      <c r="Q44" s="64"/>
      <c r="R44" s="63"/>
    </row>
    <row r="45" spans="1:18" ht="12.75">
      <c r="A45" s="41"/>
      <c r="B45" s="31"/>
      <c r="C45" s="3" t="s">
        <v>140</v>
      </c>
      <c r="D45" s="34">
        <v>21500</v>
      </c>
      <c r="E45" s="46">
        <f t="shared" si="0"/>
        <v>21500</v>
      </c>
      <c r="F45" s="34">
        <f t="shared" si="9"/>
        <v>17200</v>
      </c>
      <c r="G45" s="46">
        <f t="shared" si="1"/>
        <v>17200</v>
      </c>
      <c r="H45" s="47">
        <v>18000</v>
      </c>
      <c r="I45" s="47">
        <f t="shared" si="8"/>
        <v>14400</v>
      </c>
      <c r="J45" s="56">
        <f t="shared" si="2"/>
        <v>18000</v>
      </c>
      <c r="K45" s="56">
        <f t="shared" si="3"/>
        <v>14400</v>
      </c>
      <c r="L45" s="6" t="s">
        <v>185</v>
      </c>
      <c r="M45" s="6"/>
      <c r="N45" s="6"/>
      <c r="O45" s="6"/>
      <c r="P45" s="6"/>
      <c r="Q45" s="18"/>
      <c r="R45" s="14"/>
    </row>
    <row r="46" spans="1:18" ht="12.75">
      <c r="A46" s="41"/>
      <c r="B46" s="31"/>
      <c r="C46" s="3" t="s">
        <v>141</v>
      </c>
      <c r="D46" s="34">
        <v>60000</v>
      </c>
      <c r="E46" s="46">
        <f t="shared" si="0"/>
        <v>60000</v>
      </c>
      <c r="F46" s="34">
        <f t="shared" si="9"/>
        <v>48000</v>
      </c>
      <c r="G46" s="46">
        <f t="shared" si="1"/>
        <v>48000</v>
      </c>
      <c r="H46" s="47">
        <v>57000</v>
      </c>
      <c r="I46" s="47">
        <f t="shared" si="8"/>
        <v>45600</v>
      </c>
      <c r="J46" s="56">
        <f t="shared" si="2"/>
        <v>57000</v>
      </c>
      <c r="K46" s="56">
        <f t="shared" si="3"/>
        <v>45600</v>
      </c>
      <c r="L46" s="6" t="s">
        <v>185</v>
      </c>
      <c r="M46" s="6"/>
      <c r="N46" s="6"/>
      <c r="O46" s="6"/>
      <c r="P46" s="6"/>
      <c r="Q46" s="63"/>
      <c r="R46" s="63"/>
    </row>
    <row r="47" spans="1:18" ht="12.75">
      <c r="A47" s="41"/>
      <c r="B47" s="31"/>
      <c r="C47" s="3" t="s">
        <v>142</v>
      </c>
      <c r="D47" s="34">
        <v>15000</v>
      </c>
      <c r="E47" s="46">
        <f t="shared" si="0"/>
        <v>15000</v>
      </c>
      <c r="F47" s="34">
        <f t="shared" si="9"/>
        <v>12000</v>
      </c>
      <c r="G47" s="46">
        <f t="shared" si="1"/>
        <v>12000</v>
      </c>
      <c r="H47" s="47">
        <v>2000</v>
      </c>
      <c r="I47" s="47">
        <f t="shared" si="8"/>
        <v>1600</v>
      </c>
      <c r="J47" s="56">
        <f t="shared" si="2"/>
        <v>2000</v>
      </c>
      <c r="K47" s="56">
        <f t="shared" si="3"/>
        <v>1600</v>
      </c>
      <c r="L47" s="6" t="s">
        <v>185</v>
      </c>
      <c r="M47" s="6"/>
      <c r="N47" s="6"/>
      <c r="O47" s="6"/>
      <c r="P47" s="6"/>
      <c r="Q47" s="63"/>
      <c r="R47" s="63"/>
    </row>
    <row r="48" spans="1:18" ht="12.75">
      <c r="A48" s="41" t="s">
        <v>20</v>
      </c>
      <c r="B48" s="31"/>
      <c r="C48" s="20" t="s">
        <v>143</v>
      </c>
      <c r="D48" s="35">
        <v>24000</v>
      </c>
      <c r="E48" s="44">
        <f t="shared" si="0"/>
        <v>24000</v>
      </c>
      <c r="F48" s="35">
        <f t="shared" si="9"/>
        <v>19200</v>
      </c>
      <c r="G48" s="44">
        <f t="shared" si="1"/>
        <v>19200</v>
      </c>
      <c r="H48" s="45">
        <v>35000</v>
      </c>
      <c r="I48" s="45">
        <f t="shared" si="8"/>
        <v>28000</v>
      </c>
      <c r="J48" s="54">
        <f t="shared" si="2"/>
        <v>35000</v>
      </c>
      <c r="K48" s="54">
        <f t="shared" si="3"/>
        <v>28000</v>
      </c>
      <c r="L48" s="6" t="s">
        <v>185</v>
      </c>
      <c r="M48" s="6"/>
      <c r="N48" s="6"/>
      <c r="O48" s="6"/>
      <c r="P48" s="6"/>
      <c r="Q48" s="14"/>
      <c r="R48" s="14"/>
    </row>
    <row r="49" spans="1:18" ht="12.75">
      <c r="A49" s="41" t="s">
        <v>21</v>
      </c>
      <c r="B49" s="31"/>
      <c r="C49" s="20" t="s">
        <v>144</v>
      </c>
      <c r="D49" s="35">
        <v>15000</v>
      </c>
      <c r="E49" s="44">
        <f t="shared" si="0"/>
        <v>15000</v>
      </c>
      <c r="F49" s="35">
        <f t="shared" si="9"/>
        <v>12000</v>
      </c>
      <c r="G49" s="44">
        <f t="shared" si="1"/>
        <v>12000</v>
      </c>
      <c r="H49" s="45">
        <v>12000</v>
      </c>
      <c r="I49" s="45">
        <f t="shared" si="8"/>
        <v>9600</v>
      </c>
      <c r="J49" s="54">
        <f t="shared" si="2"/>
        <v>12000</v>
      </c>
      <c r="K49" s="54">
        <f t="shared" si="3"/>
        <v>9600</v>
      </c>
      <c r="L49" s="6" t="s">
        <v>185</v>
      </c>
      <c r="M49" s="6"/>
      <c r="N49" s="6"/>
      <c r="O49" s="6"/>
      <c r="P49" s="6"/>
      <c r="Q49" s="63"/>
      <c r="R49" s="63"/>
    </row>
    <row r="50" spans="1:18" ht="12.75">
      <c r="A50" s="41" t="s">
        <v>24</v>
      </c>
      <c r="B50" s="31"/>
      <c r="C50" s="20" t="s">
        <v>145</v>
      </c>
      <c r="D50" s="35">
        <f>D51+D52</f>
        <v>34950</v>
      </c>
      <c r="E50" s="44">
        <f t="shared" si="0"/>
        <v>34950</v>
      </c>
      <c r="F50" s="35">
        <f>F51+F52</f>
        <v>27960</v>
      </c>
      <c r="G50" s="44">
        <f t="shared" si="1"/>
        <v>27960</v>
      </c>
      <c r="H50" s="45">
        <v>30000</v>
      </c>
      <c r="I50" s="45">
        <f>I51+I52</f>
        <v>24000</v>
      </c>
      <c r="J50" s="54">
        <f t="shared" si="2"/>
        <v>30000</v>
      </c>
      <c r="K50" s="54">
        <f t="shared" si="3"/>
        <v>24000</v>
      </c>
      <c r="L50" s="6" t="s">
        <v>185</v>
      </c>
      <c r="M50" s="6"/>
      <c r="N50" s="6"/>
      <c r="O50" s="6"/>
      <c r="P50" s="6"/>
      <c r="Q50" s="63"/>
      <c r="R50" s="63"/>
    </row>
    <row r="51" spans="1:18" ht="12.75">
      <c r="A51" s="41"/>
      <c r="B51" s="31"/>
      <c r="C51" s="3" t="s">
        <v>149</v>
      </c>
      <c r="D51" s="34">
        <v>10000</v>
      </c>
      <c r="E51" s="46">
        <f t="shared" si="0"/>
        <v>10000</v>
      </c>
      <c r="F51" s="34">
        <f>D51/1.25</f>
        <v>8000</v>
      </c>
      <c r="G51" s="46">
        <f t="shared" si="1"/>
        <v>8000</v>
      </c>
      <c r="H51" s="47">
        <v>6000</v>
      </c>
      <c r="I51" s="47">
        <f>H51/1.25</f>
        <v>4800</v>
      </c>
      <c r="J51" s="56">
        <f t="shared" si="2"/>
        <v>6000</v>
      </c>
      <c r="K51" s="56">
        <f t="shared" si="3"/>
        <v>4800</v>
      </c>
      <c r="L51" s="6" t="s">
        <v>185</v>
      </c>
      <c r="M51" s="6"/>
      <c r="N51" s="6"/>
      <c r="O51" s="6"/>
      <c r="P51" s="6"/>
      <c r="Q51" s="14"/>
      <c r="R51" s="14"/>
    </row>
    <row r="52" spans="1:20" ht="12.75">
      <c r="A52" s="41"/>
      <c r="B52" s="31"/>
      <c r="C52" s="3" t="s">
        <v>146</v>
      </c>
      <c r="D52" s="34">
        <v>24950</v>
      </c>
      <c r="E52" s="46">
        <f t="shared" si="0"/>
        <v>24950</v>
      </c>
      <c r="F52" s="34">
        <f>D52/1.25</f>
        <v>19960</v>
      </c>
      <c r="G52" s="46">
        <f t="shared" si="1"/>
        <v>19960</v>
      </c>
      <c r="H52" s="47">
        <v>24000</v>
      </c>
      <c r="I52" s="47">
        <f>H52/1.25</f>
        <v>19200</v>
      </c>
      <c r="J52" s="56">
        <f t="shared" si="2"/>
        <v>24000</v>
      </c>
      <c r="K52" s="56">
        <f t="shared" si="3"/>
        <v>19200</v>
      </c>
      <c r="L52" s="6" t="s">
        <v>185</v>
      </c>
      <c r="M52" s="6"/>
      <c r="N52" s="6"/>
      <c r="O52" s="6"/>
      <c r="P52" s="6"/>
      <c r="Q52" s="63"/>
      <c r="R52" s="63"/>
      <c r="T52" s="17"/>
    </row>
    <row r="53" spans="1:20" ht="12.75">
      <c r="A53" s="41" t="s">
        <v>25</v>
      </c>
      <c r="B53" s="31"/>
      <c r="C53" s="20" t="s">
        <v>182</v>
      </c>
      <c r="D53" s="35">
        <v>35000</v>
      </c>
      <c r="E53" s="44">
        <f t="shared" si="0"/>
        <v>35000</v>
      </c>
      <c r="F53" s="35">
        <f>D53/1.25</f>
        <v>28000</v>
      </c>
      <c r="G53" s="44">
        <f t="shared" si="1"/>
        <v>28000</v>
      </c>
      <c r="H53" s="45">
        <v>35000</v>
      </c>
      <c r="I53" s="45">
        <f>H53/1.25</f>
        <v>28000</v>
      </c>
      <c r="J53" s="54">
        <f t="shared" si="2"/>
        <v>35000</v>
      </c>
      <c r="K53" s="54">
        <f t="shared" si="3"/>
        <v>28000</v>
      </c>
      <c r="L53" s="6" t="s">
        <v>185</v>
      </c>
      <c r="M53" s="6"/>
      <c r="N53" s="6"/>
      <c r="O53" s="6"/>
      <c r="P53" s="6"/>
      <c r="Q53" s="14"/>
      <c r="R53" s="14"/>
      <c r="T53" s="17"/>
    </row>
    <row r="54" spans="1:20" ht="12.75">
      <c r="A54" s="41" t="s">
        <v>30</v>
      </c>
      <c r="B54" s="31"/>
      <c r="C54" s="20" t="s">
        <v>148</v>
      </c>
      <c r="D54" s="35">
        <v>55000</v>
      </c>
      <c r="E54" s="44">
        <f t="shared" si="0"/>
        <v>55000</v>
      </c>
      <c r="F54" s="35">
        <f>D54/1.25</f>
        <v>44000</v>
      </c>
      <c r="G54" s="44">
        <f t="shared" si="1"/>
        <v>44000</v>
      </c>
      <c r="H54" s="45">
        <v>65335</v>
      </c>
      <c r="I54" s="45">
        <f>H54/1.25</f>
        <v>52268</v>
      </c>
      <c r="J54" s="54">
        <f t="shared" si="2"/>
        <v>65335</v>
      </c>
      <c r="K54" s="54">
        <f t="shared" si="3"/>
        <v>52268</v>
      </c>
      <c r="L54" s="6" t="s">
        <v>185</v>
      </c>
      <c r="M54" s="6"/>
      <c r="N54" s="6"/>
      <c r="O54" s="6"/>
      <c r="P54" s="6"/>
      <c r="Q54" s="14"/>
      <c r="R54" s="14"/>
      <c r="T54" s="17"/>
    </row>
    <row r="55" spans="1:20" ht="12.75">
      <c r="A55" s="41"/>
      <c r="B55" s="31"/>
      <c r="C55" s="3"/>
      <c r="D55" s="48"/>
      <c r="E55" s="44"/>
      <c r="F55" s="34"/>
      <c r="G55" s="44"/>
      <c r="H55" s="45"/>
      <c r="I55" s="45"/>
      <c r="J55" s="54"/>
      <c r="K55" s="54"/>
      <c r="L55" s="6"/>
      <c r="M55" s="6"/>
      <c r="N55" s="6"/>
      <c r="O55" s="6"/>
      <c r="P55" s="6"/>
      <c r="Q55" s="14"/>
      <c r="R55" s="14"/>
      <c r="T55" s="17"/>
    </row>
    <row r="56" spans="1:18" ht="12.75">
      <c r="A56" s="42"/>
      <c r="B56" s="4"/>
      <c r="C56" s="20"/>
      <c r="D56" s="34"/>
      <c r="E56" s="44"/>
      <c r="F56" s="34"/>
      <c r="G56" s="44"/>
      <c r="H56" s="45"/>
      <c r="I56" s="45"/>
      <c r="J56" s="54"/>
      <c r="K56" s="54"/>
      <c r="L56" s="22"/>
      <c r="M56" s="23"/>
      <c r="N56" s="22"/>
      <c r="O56" s="22"/>
      <c r="P56" s="22"/>
      <c r="Q56" s="57"/>
      <c r="R56" s="57"/>
    </row>
    <row r="57" spans="1:18" ht="18.75" customHeight="1">
      <c r="A57" s="41" t="s">
        <v>35</v>
      </c>
      <c r="B57" s="4" t="s">
        <v>96</v>
      </c>
      <c r="C57" s="20" t="s">
        <v>119</v>
      </c>
      <c r="D57" s="35">
        <v>51252</v>
      </c>
      <c r="E57" s="44">
        <f t="shared" si="0"/>
        <v>51252</v>
      </c>
      <c r="F57" s="35">
        <v>41000</v>
      </c>
      <c r="G57" s="44">
        <f t="shared" si="1"/>
        <v>41000</v>
      </c>
      <c r="H57" s="45">
        <v>53387</v>
      </c>
      <c r="I57" s="45">
        <f>H57/1.13</f>
        <v>47245.13274336284</v>
      </c>
      <c r="J57" s="54">
        <f t="shared" si="2"/>
        <v>53387</v>
      </c>
      <c r="K57" s="54">
        <f t="shared" si="3"/>
        <v>47245.13274336284</v>
      </c>
      <c r="L57" s="22" t="s">
        <v>99</v>
      </c>
      <c r="M57" s="23" t="s">
        <v>98</v>
      </c>
      <c r="N57" s="23" t="s">
        <v>176</v>
      </c>
      <c r="O57" s="22"/>
      <c r="P57" s="22"/>
      <c r="Q57" s="13"/>
      <c r="R57" s="13"/>
    </row>
    <row r="58" spans="1:18" ht="21" customHeight="1">
      <c r="A58" s="41" t="s">
        <v>36</v>
      </c>
      <c r="B58" s="31"/>
      <c r="C58" s="20" t="s">
        <v>120</v>
      </c>
      <c r="D58" s="35">
        <v>68748</v>
      </c>
      <c r="E58" s="44">
        <f t="shared" si="0"/>
        <v>68748</v>
      </c>
      <c r="F58" s="35">
        <v>55000</v>
      </c>
      <c r="G58" s="44">
        <f t="shared" si="1"/>
        <v>55000</v>
      </c>
      <c r="H58" s="45">
        <v>71613</v>
      </c>
      <c r="I58" s="45">
        <f>H58/1.13</f>
        <v>63374.33628318585</v>
      </c>
      <c r="J58" s="54">
        <f t="shared" si="2"/>
        <v>71613</v>
      </c>
      <c r="K58" s="54">
        <f t="shared" si="3"/>
        <v>63374.33628318585</v>
      </c>
      <c r="L58" s="22" t="s">
        <v>99</v>
      </c>
      <c r="M58" s="23" t="s">
        <v>98</v>
      </c>
      <c r="N58" s="23" t="s">
        <v>176</v>
      </c>
      <c r="O58" s="22"/>
      <c r="P58" s="22"/>
      <c r="Q58" s="57"/>
      <c r="R58" s="57"/>
    </row>
    <row r="59" spans="1:18" ht="19.5">
      <c r="A59" s="41" t="s">
        <v>37</v>
      </c>
      <c r="B59" s="4" t="s">
        <v>97</v>
      </c>
      <c r="C59" s="20" t="s">
        <v>27</v>
      </c>
      <c r="D59" s="35">
        <v>174150</v>
      </c>
      <c r="E59" s="44">
        <f t="shared" si="0"/>
        <v>174150</v>
      </c>
      <c r="F59" s="35">
        <v>139320</v>
      </c>
      <c r="G59" s="44">
        <f t="shared" si="1"/>
        <v>139320</v>
      </c>
      <c r="H59" s="45">
        <v>186094</v>
      </c>
      <c r="I59" s="45">
        <f aca="true" t="shared" si="10" ref="I59:I64">H59/1.25</f>
        <v>148875.2</v>
      </c>
      <c r="J59" s="54">
        <f t="shared" si="2"/>
        <v>186094</v>
      </c>
      <c r="K59" s="54">
        <f t="shared" si="3"/>
        <v>148875.2</v>
      </c>
      <c r="L59" s="22" t="s">
        <v>99</v>
      </c>
      <c r="M59" s="23" t="s">
        <v>98</v>
      </c>
      <c r="N59" s="23" t="s">
        <v>176</v>
      </c>
      <c r="O59" s="22"/>
      <c r="P59" s="22"/>
      <c r="Q59" s="57"/>
      <c r="R59" s="57"/>
    </row>
    <row r="60" spans="1:18" ht="12.75">
      <c r="A60" s="41" t="s">
        <v>38</v>
      </c>
      <c r="B60" s="4"/>
      <c r="C60" s="20" t="s">
        <v>121</v>
      </c>
      <c r="D60" s="48"/>
      <c r="E60" s="44">
        <f t="shared" si="0"/>
        <v>0</v>
      </c>
      <c r="F60" s="34"/>
      <c r="G60" s="44">
        <f t="shared" si="1"/>
        <v>0</v>
      </c>
      <c r="H60" s="45">
        <v>500</v>
      </c>
      <c r="I60" s="45">
        <f t="shared" si="10"/>
        <v>400</v>
      </c>
      <c r="J60" s="54">
        <f t="shared" si="2"/>
        <v>500</v>
      </c>
      <c r="K60" s="54">
        <f t="shared" si="3"/>
        <v>400</v>
      </c>
      <c r="L60" s="22"/>
      <c r="M60" s="23"/>
      <c r="N60" s="22"/>
      <c r="O60" s="22"/>
      <c r="P60" s="22"/>
      <c r="Q60" s="13"/>
      <c r="R60" s="13"/>
    </row>
    <row r="61" spans="1:18" ht="12.75">
      <c r="A61" s="41" t="s">
        <v>39</v>
      </c>
      <c r="B61" s="2"/>
      <c r="C61" s="20" t="s">
        <v>150</v>
      </c>
      <c r="D61" s="35">
        <v>22500</v>
      </c>
      <c r="E61" s="44">
        <f t="shared" si="0"/>
        <v>22500</v>
      </c>
      <c r="F61" s="35">
        <f aca="true" t="shared" si="11" ref="F61:F68">D61/1.25</f>
        <v>18000</v>
      </c>
      <c r="G61" s="44">
        <f t="shared" si="1"/>
        <v>18000</v>
      </c>
      <c r="H61" s="45">
        <v>15632</v>
      </c>
      <c r="I61" s="45">
        <f t="shared" si="10"/>
        <v>12505.6</v>
      </c>
      <c r="J61" s="54">
        <f t="shared" si="2"/>
        <v>15632</v>
      </c>
      <c r="K61" s="54">
        <f t="shared" si="3"/>
        <v>12505.6</v>
      </c>
      <c r="L61" s="6" t="s">
        <v>185</v>
      </c>
      <c r="M61" s="6"/>
      <c r="N61" s="6"/>
      <c r="O61" s="6"/>
      <c r="P61" s="6"/>
      <c r="Q61" s="13"/>
      <c r="R61" s="13"/>
    </row>
    <row r="62" spans="1:19" ht="12.75">
      <c r="A62" s="41" t="s">
        <v>40</v>
      </c>
      <c r="B62" s="1"/>
      <c r="C62" s="20" t="s">
        <v>151</v>
      </c>
      <c r="D62" s="35">
        <v>45000</v>
      </c>
      <c r="E62" s="44">
        <f t="shared" si="0"/>
        <v>45000</v>
      </c>
      <c r="F62" s="35">
        <f t="shared" si="11"/>
        <v>36000</v>
      </c>
      <c r="G62" s="44">
        <f t="shared" si="1"/>
        <v>36000</v>
      </c>
      <c r="H62" s="45">
        <v>20000</v>
      </c>
      <c r="I62" s="45">
        <f t="shared" si="10"/>
        <v>16000</v>
      </c>
      <c r="J62" s="54">
        <f t="shared" si="2"/>
        <v>20000</v>
      </c>
      <c r="K62" s="54">
        <f t="shared" si="3"/>
        <v>16000</v>
      </c>
      <c r="L62" s="6" t="s">
        <v>185</v>
      </c>
      <c r="M62" s="6"/>
      <c r="N62" s="6"/>
      <c r="O62" s="6"/>
      <c r="P62" s="6"/>
      <c r="Q62" s="13"/>
      <c r="R62" s="13"/>
      <c r="S62" s="17"/>
    </row>
    <row r="63" spans="1:19" ht="12.75">
      <c r="A63" s="41" t="s">
        <v>41</v>
      </c>
      <c r="B63" s="1"/>
      <c r="C63" s="20" t="s">
        <v>7</v>
      </c>
      <c r="D63" s="35">
        <v>15086</v>
      </c>
      <c r="E63" s="44">
        <f t="shared" si="0"/>
        <v>15086</v>
      </c>
      <c r="F63" s="35">
        <f t="shared" si="11"/>
        <v>12068.8</v>
      </c>
      <c r="G63" s="44">
        <f t="shared" si="1"/>
        <v>12068.8</v>
      </c>
      <c r="H63" s="45">
        <v>56722</v>
      </c>
      <c r="I63" s="45">
        <f t="shared" si="10"/>
        <v>45377.6</v>
      </c>
      <c r="J63" s="54">
        <f t="shared" si="2"/>
        <v>56722</v>
      </c>
      <c r="K63" s="54">
        <f t="shared" si="3"/>
        <v>45377.6</v>
      </c>
      <c r="L63" s="6" t="s">
        <v>185</v>
      </c>
      <c r="M63" s="6"/>
      <c r="N63" s="6"/>
      <c r="O63" s="6"/>
      <c r="P63" s="6"/>
      <c r="Q63" s="13"/>
      <c r="R63" s="13"/>
      <c r="S63" s="17"/>
    </row>
    <row r="64" spans="1:18" ht="12.75">
      <c r="A64" s="41" t="s">
        <v>42</v>
      </c>
      <c r="B64" s="1"/>
      <c r="C64" s="20" t="s">
        <v>152</v>
      </c>
      <c r="D64" s="35">
        <v>10500</v>
      </c>
      <c r="E64" s="44">
        <f t="shared" si="0"/>
        <v>10500</v>
      </c>
      <c r="F64" s="35">
        <f t="shared" si="11"/>
        <v>8400</v>
      </c>
      <c r="G64" s="44">
        <f t="shared" si="1"/>
        <v>8400</v>
      </c>
      <c r="H64" s="45">
        <v>9300</v>
      </c>
      <c r="I64" s="45">
        <f t="shared" si="10"/>
        <v>7440</v>
      </c>
      <c r="J64" s="54">
        <f t="shared" si="2"/>
        <v>9300</v>
      </c>
      <c r="K64" s="54">
        <f t="shared" si="3"/>
        <v>7440</v>
      </c>
      <c r="L64" s="6" t="s">
        <v>185</v>
      </c>
      <c r="M64" s="6"/>
      <c r="N64" s="6"/>
      <c r="O64" s="6"/>
      <c r="P64" s="6"/>
      <c r="Q64" s="13"/>
      <c r="R64" s="13"/>
    </row>
    <row r="65" spans="1:19" ht="12.75">
      <c r="A65" s="41" t="s">
        <v>43</v>
      </c>
      <c r="B65" s="1"/>
      <c r="C65" s="20" t="s">
        <v>153</v>
      </c>
      <c r="D65" s="35">
        <v>30000</v>
      </c>
      <c r="E65" s="44">
        <f t="shared" si="0"/>
        <v>30000</v>
      </c>
      <c r="F65" s="35">
        <f t="shared" si="11"/>
        <v>24000</v>
      </c>
      <c r="G65" s="44">
        <f t="shared" si="1"/>
        <v>24000</v>
      </c>
      <c r="H65" s="45">
        <f>H66+H67+H68</f>
        <v>132700</v>
      </c>
      <c r="I65" s="45">
        <f>I66+I67+I68</f>
        <v>106160</v>
      </c>
      <c r="J65" s="54">
        <f t="shared" si="2"/>
        <v>132700</v>
      </c>
      <c r="K65" s="54">
        <f t="shared" si="3"/>
        <v>106160</v>
      </c>
      <c r="L65" s="6" t="s">
        <v>185</v>
      </c>
      <c r="M65" s="6"/>
      <c r="N65" s="6"/>
      <c r="O65" s="6"/>
      <c r="P65" s="6"/>
      <c r="Q65" s="13"/>
      <c r="R65" s="13"/>
      <c r="S65" s="17"/>
    </row>
    <row r="66" spans="1:19" ht="12.75">
      <c r="A66" s="41"/>
      <c r="B66" s="1"/>
      <c r="C66" s="3" t="s">
        <v>154</v>
      </c>
      <c r="D66" s="34">
        <v>25000</v>
      </c>
      <c r="E66" s="46">
        <f t="shared" si="0"/>
        <v>25000</v>
      </c>
      <c r="F66" s="34">
        <f t="shared" si="11"/>
        <v>20000</v>
      </c>
      <c r="G66" s="46">
        <f t="shared" si="1"/>
        <v>20000</v>
      </c>
      <c r="H66" s="47">
        <v>22400</v>
      </c>
      <c r="I66" s="47">
        <f>H66/1.25</f>
        <v>17920</v>
      </c>
      <c r="J66" s="56">
        <f t="shared" si="2"/>
        <v>22400</v>
      </c>
      <c r="K66" s="56">
        <f t="shared" si="3"/>
        <v>17920</v>
      </c>
      <c r="L66" s="6" t="s">
        <v>185</v>
      </c>
      <c r="M66" s="6"/>
      <c r="N66" s="6"/>
      <c r="O66" s="6"/>
      <c r="P66" s="6"/>
      <c r="Q66" s="13"/>
      <c r="R66" s="13"/>
      <c r="S66" s="17"/>
    </row>
    <row r="67" spans="1:18" ht="12.75">
      <c r="A67" s="41"/>
      <c r="B67" s="1"/>
      <c r="C67" s="3" t="s">
        <v>155</v>
      </c>
      <c r="D67" s="34">
        <v>3000</v>
      </c>
      <c r="E67" s="46">
        <f t="shared" si="0"/>
        <v>3000</v>
      </c>
      <c r="F67" s="34">
        <f t="shared" si="11"/>
        <v>2400</v>
      </c>
      <c r="G67" s="46">
        <f t="shared" si="1"/>
        <v>2400</v>
      </c>
      <c r="H67" s="47">
        <v>3800</v>
      </c>
      <c r="I67" s="47">
        <f aca="true" t="shared" si="12" ref="I67:I72">H67/1.25</f>
        <v>3040</v>
      </c>
      <c r="J67" s="56">
        <f t="shared" si="2"/>
        <v>3800</v>
      </c>
      <c r="K67" s="56">
        <f t="shared" si="3"/>
        <v>3040</v>
      </c>
      <c r="L67" s="6" t="s">
        <v>185</v>
      </c>
      <c r="M67" s="6"/>
      <c r="N67" s="6"/>
      <c r="O67" s="6"/>
      <c r="P67" s="6"/>
      <c r="Q67" s="13"/>
      <c r="R67" s="13"/>
    </row>
    <row r="68" spans="1:18" ht="12.75">
      <c r="A68" s="41"/>
      <c r="B68" s="1"/>
      <c r="C68" s="3" t="s">
        <v>156</v>
      </c>
      <c r="D68" s="34">
        <v>2000</v>
      </c>
      <c r="E68" s="46">
        <f t="shared" si="0"/>
        <v>2000</v>
      </c>
      <c r="F68" s="34">
        <f t="shared" si="11"/>
        <v>1600</v>
      </c>
      <c r="G68" s="46">
        <f t="shared" si="1"/>
        <v>1600</v>
      </c>
      <c r="H68" s="47">
        <v>106500</v>
      </c>
      <c r="I68" s="47">
        <f t="shared" si="12"/>
        <v>85200</v>
      </c>
      <c r="J68" s="56">
        <f t="shared" si="2"/>
        <v>106500</v>
      </c>
      <c r="K68" s="56">
        <f t="shared" si="3"/>
        <v>85200</v>
      </c>
      <c r="L68" s="6" t="s">
        <v>185</v>
      </c>
      <c r="M68" s="6"/>
      <c r="N68" s="6"/>
      <c r="O68" s="6"/>
      <c r="P68" s="6"/>
      <c r="Q68" s="57"/>
      <c r="R68" s="57"/>
    </row>
    <row r="69" spans="1:18" ht="12.75" customHeight="1" hidden="1">
      <c r="A69" s="41"/>
      <c r="B69" s="1"/>
      <c r="C69" s="3" t="s">
        <v>101</v>
      </c>
      <c r="D69" s="48"/>
      <c r="E69" s="44">
        <f t="shared" si="0"/>
        <v>0</v>
      </c>
      <c r="F69" s="34"/>
      <c r="G69" s="44">
        <f t="shared" si="1"/>
        <v>0</v>
      </c>
      <c r="H69" s="45"/>
      <c r="I69" s="47">
        <f t="shared" si="12"/>
        <v>0</v>
      </c>
      <c r="J69" s="54">
        <f t="shared" si="2"/>
        <v>0</v>
      </c>
      <c r="K69" s="54">
        <f t="shared" si="3"/>
        <v>0</v>
      </c>
      <c r="L69" s="6" t="s">
        <v>185</v>
      </c>
      <c r="M69" s="6"/>
      <c r="N69" s="6"/>
      <c r="O69" s="6"/>
      <c r="P69" s="6"/>
      <c r="Q69" s="57"/>
      <c r="R69" s="57"/>
    </row>
    <row r="70" spans="1:18" ht="12.75" customHeight="1" hidden="1">
      <c r="A70" s="41"/>
      <c r="B70" s="1"/>
      <c r="C70" s="3" t="s">
        <v>79</v>
      </c>
      <c r="D70" s="48"/>
      <c r="E70" s="44">
        <f t="shared" si="0"/>
        <v>0</v>
      </c>
      <c r="F70" s="34"/>
      <c r="G70" s="44">
        <f t="shared" si="1"/>
        <v>0</v>
      </c>
      <c r="H70" s="45"/>
      <c r="I70" s="47">
        <f t="shared" si="12"/>
        <v>0</v>
      </c>
      <c r="J70" s="54">
        <f t="shared" si="2"/>
        <v>0</v>
      </c>
      <c r="K70" s="54">
        <f t="shared" si="3"/>
        <v>0</v>
      </c>
      <c r="L70" s="6" t="s">
        <v>185</v>
      </c>
      <c r="M70" s="6"/>
      <c r="N70" s="6"/>
      <c r="O70" s="6"/>
      <c r="P70" s="6"/>
      <c r="Q70" s="57"/>
      <c r="R70" s="57"/>
    </row>
    <row r="71" spans="1:18" ht="12.75" customHeight="1">
      <c r="A71" s="41" t="s">
        <v>44</v>
      </c>
      <c r="B71" s="1"/>
      <c r="C71" s="20" t="s">
        <v>157</v>
      </c>
      <c r="D71" s="35">
        <v>78867</v>
      </c>
      <c r="E71" s="44">
        <v>956867</v>
      </c>
      <c r="F71" s="35">
        <f>D71/1.25</f>
        <v>63093.6</v>
      </c>
      <c r="G71" s="44">
        <v>765493.6</v>
      </c>
      <c r="H71" s="45">
        <v>1172160</v>
      </c>
      <c r="I71" s="45">
        <f t="shared" si="12"/>
        <v>937728</v>
      </c>
      <c r="J71" s="54">
        <f t="shared" si="2"/>
        <v>1172160</v>
      </c>
      <c r="K71" s="54">
        <f t="shared" si="3"/>
        <v>937728</v>
      </c>
      <c r="L71" s="6" t="s">
        <v>185</v>
      </c>
      <c r="M71" s="6"/>
      <c r="N71" s="6"/>
      <c r="O71" s="6"/>
      <c r="P71" s="6"/>
      <c r="Q71" s="13"/>
      <c r="R71" s="13"/>
    </row>
    <row r="72" spans="1:18" ht="12.75" customHeight="1">
      <c r="A72" s="41" t="s">
        <v>45</v>
      </c>
      <c r="B72" s="2"/>
      <c r="C72" s="20" t="s">
        <v>158</v>
      </c>
      <c r="D72" s="35">
        <v>25600</v>
      </c>
      <c r="E72" s="44">
        <f t="shared" si="0"/>
        <v>25600</v>
      </c>
      <c r="F72" s="35">
        <f>D72/1.25</f>
        <v>20480</v>
      </c>
      <c r="G72" s="44">
        <f t="shared" si="1"/>
        <v>20480</v>
      </c>
      <c r="H72" s="45">
        <v>25000</v>
      </c>
      <c r="I72" s="45">
        <f t="shared" si="12"/>
        <v>20000</v>
      </c>
      <c r="J72" s="54">
        <f t="shared" si="2"/>
        <v>25000</v>
      </c>
      <c r="K72" s="54">
        <f t="shared" si="3"/>
        <v>20000</v>
      </c>
      <c r="L72" s="6" t="s">
        <v>185</v>
      </c>
      <c r="M72" s="6"/>
      <c r="N72" s="6"/>
      <c r="O72" s="6"/>
      <c r="P72" s="6"/>
      <c r="Q72" s="13"/>
      <c r="R72" s="13"/>
    </row>
    <row r="73" spans="1:19" ht="12.75">
      <c r="A73" s="41" t="s">
        <v>46</v>
      </c>
      <c r="B73" s="1"/>
      <c r="C73" s="20" t="s">
        <v>12</v>
      </c>
      <c r="D73" s="35">
        <v>69240</v>
      </c>
      <c r="E73" s="44">
        <f t="shared" si="0"/>
        <v>69240</v>
      </c>
      <c r="F73" s="35">
        <f aca="true" t="shared" si="13" ref="F73:F101">D73/1.25</f>
        <v>55392</v>
      </c>
      <c r="G73" s="44">
        <f t="shared" si="1"/>
        <v>55392</v>
      </c>
      <c r="H73" s="45">
        <v>79500</v>
      </c>
      <c r="I73" s="45">
        <f>I74+I75+I76+I77+I78</f>
        <v>69470.44247787612</v>
      </c>
      <c r="J73" s="54">
        <f t="shared" si="2"/>
        <v>79500</v>
      </c>
      <c r="K73" s="54">
        <f t="shared" si="3"/>
        <v>69470.44247787612</v>
      </c>
      <c r="L73" s="6" t="s">
        <v>185</v>
      </c>
      <c r="M73" s="6"/>
      <c r="N73" s="6"/>
      <c r="O73" s="6"/>
      <c r="P73" s="6"/>
      <c r="Q73" s="13"/>
      <c r="R73" s="13"/>
      <c r="S73" s="17"/>
    </row>
    <row r="74" spans="1:18" ht="12.75">
      <c r="A74" s="41"/>
      <c r="B74" s="31"/>
      <c r="C74" s="3" t="s">
        <v>80</v>
      </c>
      <c r="D74" s="34">
        <v>48000</v>
      </c>
      <c r="E74" s="46">
        <f t="shared" si="0"/>
        <v>48000</v>
      </c>
      <c r="F74" s="34">
        <f t="shared" si="13"/>
        <v>38400</v>
      </c>
      <c r="G74" s="46">
        <f t="shared" si="1"/>
        <v>38400</v>
      </c>
      <c r="H74" s="47">
        <v>52100</v>
      </c>
      <c r="I74" s="47">
        <f>H74/1.13</f>
        <v>46106.19469026549</v>
      </c>
      <c r="J74" s="56">
        <f t="shared" si="2"/>
        <v>52100</v>
      </c>
      <c r="K74" s="56">
        <f t="shared" si="3"/>
        <v>46106.19469026549</v>
      </c>
      <c r="L74" s="6" t="s">
        <v>185</v>
      </c>
      <c r="M74" s="6"/>
      <c r="N74" s="6"/>
      <c r="O74" s="6"/>
      <c r="P74" s="6"/>
      <c r="Q74" s="13"/>
      <c r="R74" s="13"/>
    </row>
    <row r="75" spans="1:18" ht="12.75">
      <c r="A75" s="41"/>
      <c r="B75" s="31"/>
      <c r="C75" s="3" t="s">
        <v>81</v>
      </c>
      <c r="D75" s="34">
        <v>14140</v>
      </c>
      <c r="E75" s="46">
        <f t="shared" si="0"/>
        <v>14140</v>
      </c>
      <c r="F75" s="34">
        <f t="shared" si="13"/>
        <v>11312</v>
      </c>
      <c r="G75" s="46">
        <f t="shared" si="1"/>
        <v>11312</v>
      </c>
      <c r="H75" s="47">
        <v>17000</v>
      </c>
      <c r="I75" s="47">
        <f>H75/1.13</f>
        <v>15044.24778761062</v>
      </c>
      <c r="J75" s="56">
        <f t="shared" si="2"/>
        <v>17000</v>
      </c>
      <c r="K75" s="56">
        <f t="shared" si="3"/>
        <v>15044.24778761062</v>
      </c>
      <c r="L75" s="6" t="s">
        <v>185</v>
      </c>
      <c r="M75" s="6"/>
      <c r="N75" s="6"/>
      <c r="O75" s="6"/>
      <c r="P75" s="6"/>
      <c r="Q75" s="13"/>
      <c r="R75" s="13"/>
    </row>
    <row r="76" spans="1:19" ht="12.75">
      <c r="A76" s="41"/>
      <c r="B76" s="31"/>
      <c r="C76" s="3" t="s">
        <v>82</v>
      </c>
      <c r="D76" s="34">
        <v>3100</v>
      </c>
      <c r="E76" s="46">
        <f aca="true" t="shared" si="14" ref="E76:E119">D76</f>
        <v>3100</v>
      </c>
      <c r="F76" s="34">
        <f t="shared" si="13"/>
        <v>2480</v>
      </c>
      <c r="G76" s="46">
        <f aca="true" t="shared" si="15" ref="G76:G119">F76</f>
        <v>2480</v>
      </c>
      <c r="H76" s="47">
        <v>3400</v>
      </c>
      <c r="I76" s="47">
        <f>H76/1.25</f>
        <v>2720</v>
      </c>
      <c r="J76" s="56">
        <f aca="true" t="shared" si="16" ref="J76:J118">H76</f>
        <v>3400</v>
      </c>
      <c r="K76" s="56">
        <f aca="true" t="shared" si="17" ref="K76:K118">I76</f>
        <v>2720</v>
      </c>
      <c r="L76" s="6" t="s">
        <v>185</v>
      </c>
      <c r="M76" s="6"/>
      <c r="N76" s="6"/>
      <c r="O76" s="6"/>
      <c r="P76" s="6"/>
      <c r="Q76" s="13"/>
      <c r="R76" s="13"/>
      <c r="S76" s="24"/>
    </row>
    <row r="77" spans="1:19" ht="12.75">
      <c r="A77" s="41"/>
      <c r="B77" s="31"/>
      <c r="C77" s="3" t="s">
        <v>183</v>
      </c>
      <c r="D77" s="34"/>
      <c r="E77" s="46"/>
      <c r="F77" s="34"/>
      <c r="G77" s="46"/>
      <c r="H77" s="47">
        <v>3000</v>
      </c>
      <c r="I77" s="47">
        <f>H77/1.25</f>
        <v>2400</v>
      </c>
      <c r="J77" s="56">
        <f t="shared" si="16"/>
        <v>3000</v>
      </c>
      <c r="K77" s="56">
        <f t="shared" si="17"/>
        <v>2400</v>
      </c>
      <c r="L77" s="6" t="s">
        <v>185</v>
      </c>
      <c r="M77" s="6"/>
      <c r="N77" s="6"/>
      <c r="O77" s="6"/>
      <c r="P77" s="6"/>
      <c r="Q77" s="13"/>
      <c r="R77" s="13"/>
      <c r="S77" s="24"/>
    </row>
    <row r="78" spans="1:19" ht="12.75">
      <c r="A78" s="41"/>
      <c r="B78" s="31"/>
      <c r="C78" s="3" t="s">
        <v>83</v>
      </c>
      <c r="D78" s="34">
        <v>4000</v>
      </c>
      <c r="E78" s="46">
        <f t="shared" si="14"/>
        <v>4000</v>
      </c>
      <c r="F78" s="34">
        <f t="shared" si="13"/>
        <v>3200</v>
      </c>
      <c r="G78" s="46">
        <f t="shared" si="15"/>
        <v>3200</v>
      </c>
      <c r="H78" s="47">
        <v>4000</v>
      </c>
      <c r="I78" s="47">
        <f>H78/1.25</f>
        <v>3200</v>
      </c>
      <c r="J78" s="56">
        <f t="shared" si="16"/>
        <v>4000</v>
      </c>
      <c r="K78" s="56">
        <f t="shared" si="17"/>
        <v>3200</v>
      </c>
      <c r="L78" s="6" t="s">
        <v>185</v>
      </c>
      <c r="M78" s="6"/>
      <c r="N78" s="6"/>
      <c r="O78" s="6"/>
      <c r="P78" s="6"/>
      <c r="Q78" s="13"/>
      <c r="R78" s="13"/>
      <c r="S78" s="17"/>
    </row>
    <row r="79" spans="1:18" ht="12.75">
      <c r="A79" s="41" t="s">
        <v>47</v>
      </c>
      <c r="B79" s="2"/>
      <c r="C79" s="20" t="s">
        <v>70</v>
      </c>
      <c r="D79" s="35">
        <v>21000</v>
      </c>
      <c r="E79" s="44">
        <f t="shared" si="14"/>
        <v>21000</v>
      </c>
      <c r="F79" s="35">
        <f t="shared" si="13"/>
        <v>16800</v>
      </c>
      <c r="G79" s="44">
        <f t="shared" si="15"/>
        <v>16800</v>
      </c>
      <c r="H79" s="45">
        <v>21500</v>
      </c>
      <c r="I79" s="45">
        <f>H79/1.25</f>
        <v>17200</v>
      </c>
      <c r="J79" s="54">
        <f t="shared" si="16"/>
        <v>21500</v>
      </c>
      <c r="K79" s="54">
        <f t="shared" si="17"/>
        <v>17200</v>
      </c>
      <c r="L79" s="6" t="s">
        <v>185</v>
      </c>
      <c r="M79" s="6"/>
      <c r="N79" s="6"/>
      <c r="O79" s="6"/>
      <c r="P79" s="6"/>
      <c r="Q79" s="13"/>
      <c r="R79" s="13"/>
    </row>
    <row r="80" spans="1:18" ht="12.75">
      <c r="A80" s="41" t="s">
        <v>48</v>
      </c>
      <c r="B80" s="2"/>
      <c r="C80" s="20" t="s">
        <v>23</v>
      </c>
      <c r="D80" s="35">
        <v>29000</v>
      </c>
      <c r="E80" s="44">
        <f t="shared" si="14"/>
        <v>29000</v>
      </c>
      <c r="F80" s="35">
        <f t="shared" si="13"/>
        <v>23200</v>
      </c>
      <c r="G80" s="44">
        <f t="shared" si="15"/>
        <v>23200</v>
      </c>
      <c r="H80" s="45">
        <f>H81+H82</f>
        <v>24500</v>
      </c>
      <c r="I80" s="45">
        <f aca="true" t="shared" si="18" ref="I80:I103">H80/1.25</f>
        <v>19600</v>
      </c>
      <c r="J80" s="54">
        <f t="shared" si="16"/>
        <v>24500</v>
      </c>
      <c r="K80" s="54">
        <f t="shared" si="17"/>
        <v>19600</v>
      </c>
      <c r="L80" s="6" t="s">
        <v>185</v>
      </c>
      <c r="M80" s="6"/>
      <c r="N80" s="6"/>
      <c r="O80" s="6"/>
      <c r="P80" s="6"/>
      <c r="Q80" s="13"/>
      <c r="R80" s="13"/>
    </row>
    <row r="81" spans="1:18" ht="12.75">
      <c r="A81" s="41"/>
      <c r="B81" s="32"/>
      <c r="C81" s="3" t="s">
        <v>92</v>
      </c>
      <c r="D81" s="34">
        <v>25500</v>
      </c>
      <c r="E81" s="46">
        <f t="shared" si="14"/>
        <v>25500</v>
      </c>
      <c r="F81" s="34">
        <f t="shared" si="13"/>
        <v>20400</v>
      </c>
      <c r="G81" s="46">
        <f t="shared" si="15"/>
        <v>20400</v>
      </c>
      <c r="H81" s="47">
        <v>21500</v>
      </c>
      <c r="I81" s="45">
        <f t="shared" si="18"/>
        <v>17200</v>
      </c>
      <c r="J81" s="54">
        <f t="shared" si="16"/>
        <v>21500</v>
      </c>
      <c r="K81" s="54">
        <f t="shared" si="17"/>
        <v>17200</v>
      </c>
      <c r="L81" s="6" t="s">
        <v>185</v>
      </c>
      <c r="M81" s="6"/>
      <c r="N81" s="6"/>
      <c r="O81" s="6"/>
      <c r="P81" s="6"/>
      <c r="Q81" s="13"/>
      <c r="R81" s="13"/>
    </row>
    <row r="82" spans="1:18" ht="12.75">
      <c r="A82" s="41"/>
      <c r="B82" s="31"/>
      <c r="C82" s="3" t="s">
        <v>91</v>
      </c>
      <c r="D82" s="34">
        <v>3500</v>
      </c>
      <c r="E82" s="46">
        <f t="shared" si="14"/>
        <v>3500</v>
      </c>
      <c r="F82" s="34">
        <f t="shared" si="13"/>
        <v>2800</v>
      </c>
      <c r="G82" s="46">
        <f t="shared" si="15"/>
        <v>2800</v>
      </c>
      <c r="H82" s="47">
        <v>3000</v>
      </c>
      <c r="I82" s="45">
        <f t="shared" si="18"/>
        <v>2400</v>
      </c>
      <c r="J82" s="54">
        <f t="shared" si="16"/>
        <v>3000</v>
      </c>
      <c r="K82" s="54">
        <f t="shared" si="17"/>
        <v>2400</v>
      </c>
      <c r="L82" s="6" t="s">
        <v>185</v>
      </c>
      <c r="M82" s="6"/>
      <c r="N82" s="6"/>
      <c r="O82" s="6"/>
      <c r="P82" s="6"/>
      <c r="Q82" s="13"/>
      <c r="R82" s="13"/>
    </row>
    <row r="83" spans="1:18" ht="12.75">
      <c r="A83" s="41" t="s">
        <v>49</v>
      </c>
      <c r="B83" s="2"/>
      <c r="C83" s="20" t="s">
        <v>88</v>
      </c>
      <c r="D83" s="35">
        <f>D84+D85+D86+D87</f>
        <v>305900</v>
      </c>
      <c r="E83" s="44">
        <f t="shared" si="14"/>
        <v>305900</v>
      </c>
      <c r="F83" s="35">
        <f t="shared" si="13"/>
        <v>244720</v>
      </c>
      <c r="G83" s="44">
        <f t="shared" si="15"/>
        <v>244720</v>
      </c>
      <c r="H83" s="45">
        <f>H84+H85+H86+H87</f>
        <v>9400</v>
      </c>
      <c r="I83" s="45">
        <f t="shared" si="18"/>
        <v>7520</v>
      </c>
      <c r="J83" s="54">
        <f t="shared" si="16"/>
        <v>9400</v>
      </c>
      <c r="K83" s="54">
        <f t="shared" si="17"/>
        <v>7520</v>
      </c>
      <c r="L83" s="6" t="s">
        <v>185</v>
      </c>
      <c r="M83" s="6"/>
      <c r="N83" s="6"/>
      <c r="O83" s="6"/>
      <c r="P83" s="6"/>
      <c r="Q83" s="13"/>
      <c r="R83" s="13"/>
    </row>
    <row r="84" spans="1:18" ht="12.75">
      <c r="A84" s="41"/>
      <c r="B84" s="31"/>
      <c r="C84" s="3" t="s">
        <v>89</v>
      </c>
      <c r="D84" s="34">
        <v>106000</v>
      </c>
      <c r="E84" s="46">
        <f t="shared" si="14"/>
        <v>106000</v>
      </c>
      <c r="F84" s="34">
        <f t="shared" si="13"/>
        <v>84800</v>
      </c>
      <c r="G84" s="46">
        <f t="shared" si="15"/>
        <v>84800</v>
      </c>
      <c r="H84" s="47"/>
      <c r="I84" s="47"/>
      <c r="J84" s="54"/>
      <c r="K84" s="56"/>
      <c r="L84" s="6" t="s">
        <v>185</v>
      </c>
      <c r="M84" s="6"/>
      <c r="N84" s="6"/>
      <c r="O84" s="6"/>
      <c r="P84" s="6"/>
      <c r="Q84" s="57"/>
      <c r="R84" s="57"/>
    </row>
    <row r="85" spans="1:18" ht="12.75">
      <c r="A85" s="41"/>
      <c r="B85" s="31"/>
      <c r="C85" s="3" t="s">
        <v>90</v>
      </c>
      <c r="D85" s="34">
        <v>11500</v>
      </c>
      <c r="E85" s="46">
        <f t="shared" si="14"/>
        <v>11500</v>
      </c>
      <c r="F85" s="34">
        <f t="shared" si="13"/>
        <v>9200</v>
      </c>
      <c r="G85" s="46">
        <f t="shared" si="15"/>
        <v>9200</v>
      </c>
      <c r="H85" s="47">
        <v>9000</v>
      </c>
      <c r="I85" s="47">
        <f t="shared" si="18"/>
        <v>7200</v>
      </c>
      <c r="J85" s="56">
        <f t="shared" si="16"/>
        <v>9000</v>
      </c>
      <c r="K85" s="56">
        <f t="shared" si="17"/>
        <v>7200</v>
      </c>
      <c r="L85" s="6" t="s">
        <v>185</v>
      </c>
      <c r="M85" s="6"/>
      <c r="N85" s="6"/>
      <c r="O85" s="6"/>
      <c r="P85" s="6"/>
      <c r="Q85" s="57"/>
      <c r="R85" s="57"/>
    </row>
    <row r="86" spans="1:18" ht="12.75">
      <c r="A86" s="41"/>
      <c r="B86" s="31"/>
      <c r="C86" s="3" t="s">
        <v>163</v>
      </c>
      <c r="D86" s="34">
        <v>177500</v>
      </c>
      <c r="E86" s="46">
        <f t="shared" si="14"/>
        <v>177500</v>
      </c>
      <c r="F86" s="34">
        <f t="shared" si="13"/>
        <v>142000</v>
      </c>
      <c r="G86" s="46">
        <f t="shared" si="15"/>
        <v>142000</v>
      </c>
      <c r="H86" s="47"/>
      <c r="I86" s="47"/>
      <c r="J86" s="56"/>
      <c r="K86" s="56"/>
      <c r="L86" s="6" t="s">
        <v>185</v>
      </c>
      <c r="M86" s="6"/>
      <c r="N86" s="6"/>
      <c r="O86" s="6"/>
      <c r="P86" s="6"/>
      <c r="Q86" s="13"/>
      <c r="R86" s="13"/>
    </row>
    <row r="87" spans="1:18" ht="12.75">
      <c r="A87" s="41"/>
      <c r="B87" s="31"/>
      <c r="C87" s="3" t="s">
        <v>164</v>
      </c>
      <c r="D87" s="34">
        <v>10900</v>
      </c>
      <c r="E87" s="46">
        <f t="shared" si="14"/>
        <v>10900</v>
      </c>
      <c r="F87" s="34">
        <f t="shared" si="13"/>
        <v>8720</v>
      </c>
      <c r="G87" s="46">
        <f t="shared" si="15"/>
        <v>8720</v>
      </c>
      <c r="H87" s="47">
        <v>400</v>
      </c>
      <c r="I87" s="47">
        <f t="shared" si="18"/>
        <v>320</v>
      </c>
      <c r="J87" s="56">
        <f t="shared" si="16"/>
        <v>400</v>
      </c>
      <c r="K87" s="56">
        <f t="shared" si="17"/>
        <v>320</v>
      </c>
      <c r="L87" s="6" t="s">
        <v>185</v>
      </c>
      <c r="M87" s="6"/>
      <c r="N87" s="6"/>
      <c r="O87" s="6"/>
      <c r="P87" s="6"/>
      <c r="Q87" s="13"/>
      <c r="R87" s="13"/>
    </row>
    <row r="88" spans="1:18" ht="12.75">
      <c r="A88" s="41" t="s">
        <v>50</v>
      </c>
      <c r="B88" s="2"/>
      <c r="C88" s="20" t="s">
        <v>14</v>
      </c>
      <c r="D88" s="35">
        <v>17050</v>
      </c>
      <c r="E88" s="44">
        <f t="shared" si="14"/>
        <v>17050</v>
      </c>
      <c r="F88" s="35">
        <f t="shared" si="13"/>
        <v>13640</v>
      </c>
      <c r="G88" s="44">
        <f t="shared" si="15"/>
        <v>13640</v>
      </c>
      <c r="H88" s="45">
        <v>16300</v>
      </c>
      <c r="I88" s="45">
        <f t="shared" si="18"/>
        <v>13040</v>
      </c>
      <c r="J88" s="54">
        <f t="shared" si="16"/>
        <v>16300</v>
      </c>
      <c r="K88" s="54">
        <f t="shared" si="17"/>
        <v>13040</v>
      </c>
      <c r="L88" s="6" t="s">
        <v>185</v>
      </c>
      <c r="M88" s="6"/>
      <c r="N88" s="6"/>
      <c r="O88" s="6"/>
      <c r="P88" s="6"/>
      <c r="Q88" s="13"/>
      <c r="R88" s="13"/>
    </row>
    <row r="89" spans="1:19" ht="12.75">
      <c r="A89" s="41" t="s">
        <v>51</v>
      </c>
      <c r="B89" s="21"/>
      <c r="C89" s="20" t="s">
        <v>28</v>
      </c>
      <c r="D89" s="35">
        <v>3000</v>
      </c>
      <c r="E89" s="44">
        <f t="shared" si="14"/>
        <v>3000</v>
      </c>
      <c r="F89" s="35">
        <f t="shared" si="13"/>
        <v>2400</v>
      </c>
      <c r="G89" s="44">
        <f t="shared" si="15"/>
        <v>2400</v>
      </c>
      <c r="H89" s="45">
        <v>4000</v>
      </c>
      <c r="I89" s="45">
        <f t="shared" si="18"/>
        <v>3200</v>
      </c>
      <c r="J89" s="54">
        <f t="shared" si="16"/>
        <v>4000</v>
      </c>
      <c r="K89" s="54">
        <f t="shared" si="17"/>
        <v>3200</v>
      </c>
      <c r="L89" s="6" t="s">
        <v>185</v>
      </c>
      <c r="M89" s="6"/>
      <c r="N89" s="6"/>
      <c r="O89" s="6"/>
      <c r="P89" s="6"/>
      <c r="Q89" s="13"/>
      <c r="R89" s="13"/>
      <c r="S89" s="17"/>
    </row>
    <row r="90" spans="1:18" ht="12.75">
      <c r="A90" s="41" t="s">
        <v>53</v>
      </c>
      <c r="B90" s="2"/>
      <c r="C90" s="20" t="s">
        <v>84</v>
      </c>
      <c r="D90" s="35">
        <v>2500</v>
      </c>
      <c r="E90" s="44">
        <f t="shared" si="14"/>
        <v>2500</v>
      </c>
      <c r="F90" s="35">
        <f t="shared" si="13"/>
        <v>2000</v>
      </c>
      <c r="G90" s="44">
        <f t="shared" si="15"/>
        <v>2000</v>
      </c>
      <c r="H90" s="45">
        <v>2800</v>
      </c>
      <c r="I90" s="45">
        <f t="shared" si="18"/>
        <v>2240</v>
      </c>
      <c r="J90" s="54">
        <f t="shared" si="16"/>
        <v>2800</v>
      </c>
      <c r="K90" s="54">
        <f t="shared" si="17"/>
        <v>2240</v>
      </c>
      <c r="L90" s="6" t="s">
        <v>185</v>
      </c>
      <c r="M90" s="6"/>
      <c r="N90" s="6"/>
      <c r="O90" s="6"/>
      <c r="P90" s="6"/>
      <c r="Q90" s="13"/>
      <c r="R90" s="13"/>
    </row>
    <row r="91" spans="1:18" ht="12.75">
      <c r="A91" s="41" t="s">
        <v>52</v>
      </c>
      <c r="B91" s="2"/>
      <c r="C91" s="20" t="s">
        <v>17</v>
      </c>
      <c r="D91" s="35">
        <v>1000</v>
      </c>
      <c r="E91" s="44">
        <f t="shared" si="14"/>
        <v>1000</v>
      </c>
      <c r="F91" s="35">
        <f t="shared" si="13"/>
        <v>800</v>
      </c>
      <c r="G91" s="44">
        <f t="shared" si="15"/>
        <v>800</v>
      </c>
      <c r="H91" s="45">
        <v>1000</v>
      </c>
      <c r="I91" s="45">
        <f t="shared" si="18"/>
        <v>800</v>
      </c>
      <c r="J91" s="54">
        <f t="shared" si="16"/>
        <v>1000</v>
      </c>
      <c r="K91" s="54">
        <f t="shared" si="17"/>
        <v>800</v>
      </c>
      <c r="L91" s="6" t="s">
        <v>185</v>
      </c>
      <c r="M91" s="6"/>
      <c r="N91" s="6"/>
      <c r="O91" s="6"/>
      <c r="P91" s="6"/>
      <c r="Q91" s="57"/>
      <c r="R91" s="57"/>
    </row>
    <row r="92" spans="1:19" ht="12.75">
      <c r="A92" s="41" t="s">
        <v>54</v>
      </c>
      <c r="B92" s="2"/>
      <c r="C92" s="20" t="s">
        <v>71</v>
      </c>
      <c r="D92" s="35">
        <f>D93+D94+D95</f>
        <v>1300</v>
      </c>
      <c r="E92" s="44">
        <f t="shared" si="14"/>
        <v>1300</v>
      </c>
      <c r="F92" s="35">
        <f t="shared" si="13"/>
        <v>1040</v>
      </c>
      <c r="G92" s="44">
        <f t="shared" si="15"/>
        <v>1040</v>
      </c>
      <c r="H92" s="45">
        <f>H93+H94+H95</f>
        <v>200</v>
      </c>
      <c r="I92" s="45">
        <f t="shared" si="18"/>
        <v>160</v>
      </c>
      <c r="J92" s="54">
        <f t="shared" si="16"/>
        <v>200</v>
      </c>
      <c r="K92" s="54">
        <f t="shared" si="17"/>
        <v>160</v>
      </c>
      <c r="L92" s="6" t="s">
        <v>185</v>
      </c>
      <c r="M92" s="6"/>
      <c r="N92" s="6"/>
      <c r="O92" s="6"/>
      <c r="P92" s="6"/>
      <c r="Q92" s="57"/>
      <c r="R92" s="57"/>
      <c r="S92" s="17"/>
    </row>
    <row r="93" spans="1:19" ht="12.75">
      <c r="A93" s="41"/>
      <c r="B93" s="2"/>
      <c r="C93" s="3" t="s">
        <v>166</v>
      </c>
      <c r="D93" s="34">
        <v>800</v>
      </c>
      <c r="E93" s="46">
        <f t="shared" si="14"/>
        <v>800</v>
      </c>
      <c r="F93" s="34">
        <f t="shared" si="13"/>
        <v>640</v>
      </c>
      <c r="G93" s="46">
        <f t="shared" si="15"/>
        <v>640</v>
      </c>
      <c r="H93" s="47"/>
      <c r="I93" s="45"/>
      <c r="J93" s="54"/>
      <c r="K93" s="54"/>
      <c r="L93" s="6" t="s">
        <v>185</v>
      </c>
      <c r="M93" s="6"/>
      <c r="N93" s="6"/>
      <c r="O93" s="6"/>
      <c r="P93" s="6"/>
      <c r="Q93" s="13"/>
      <c r="R93" s="13"/>
      <c r="S93" s="17"/>
    </row>
    <row r="94" spans="1:19" ht="12.75">
      <c r="A94" s="41"/>
      <c r="B94" s="2"/>
      <c r="C94" s="3" t="s">
        <v>167</v>
      </c>
      <c r="D94" s="34"/>
      <c r="E94" s="44"/>
      <c r="F94" s="34"/>
      <c r="G94" s="46"/>
      <c r="H94" s="47"/>
      <c r="I94" s="45"/>
      <c r="J94" s="54"/>
      <c r="K94" s="54"/>
      <c r="L94" s="6"/>
      <c r="M94" s="6"/>
      <c r="N94" s="6"/>
      <c r="O94" s="6"/>
      <c r="P94" s="6"/>
      <c r="Q94" s="13"/>
      <c r="R94" s="13"/>
      <c r="S94" s="17"/>
    </row>
    <row r="95" spans="1:19" ht="12.75">
      <c r="A95" s="41"/>
      <c r="B95" s="2"/>
      <c r="C95" s="3" t="s">
        <v>165</v>
      </c>
      <c r="D95" s="34">
        <v>500</v>
      </c>
      <c r="E95" s="46">
        <f t="shared" si="14"/>
        <v>500</v>
      </c>
      <c r="F95" s="34">
        <f t="shared" si="13"/>
        <v>400</v>
      </c>
      <c r="G95" s="46">
        <f t="shared" si="15"/>
        <v>400</v>
      </c>
      <c r="H95" s="47">
        <v>200</v>
      </c>
      <c r="I95" s="47">
        <f t="shared" si="18"/>
        <v>160</v>
      </c>
      <c r="J95" s="56">
        <f t="shared" si="16"/>
        <v>200</v>
      </c>
      <c r="K95" s="56">
        <f t="shared" si="17"/>
        <v>160</v>
      </c>
      <c r="L95" s="6" t="s">
        <v>185</v>
      </c>
      <c r="M95" s="6"/>
      <c r="N95" s="6"/>
      <c r="O95" s="6"/>
      <c r="P95" s="6"/>
      <c r="Q95" s="13"/>
      <c r="R95" s="13"/>
      <c r="S95" s="17"/>
    </row>
    <row r="96" spans="1:18" ht="12.75">
      <c r="A96" s="41" t="s">
        <v>55</v>
      </c>
      <c r="B96" s="2"/>
      <c r="C96" s="20" t="s">
        <v>72</v>
      </c>
      <c r="D96" s="35"/>
      <c r="E96" s="44"/>
      <c r="F96" s="34"/>
      <c r="G96" s="46"/>
      <c r="H96" s="47"/>
      <c r="I96" s="45"/>
      <c r="J96" s="54"/>
      <c r="K96" s="54"/>
      <c r="L96" s="6" t="s">
        <v>185</v>
      </c>
      <c r="M96" s="6"/>
      <c r="N96" s="6"/>
      <c r="O96" s="6"/>
      <c r="P96" s="6"/>
      <c r="Q96" s="57"/>
      <c r="R96" s="57"/>
    </row>
    <row r="97" spans="1:18" ht="12.75">
      <c r="A97" s="41" t="s">
        <v>56</v>
      </c>
      <c r="B97" s="2"/>
      <c r="C97" s="20" t="s">
        <v>22</v>
      </c>
      <c r="D97" s="35">
        <f>D98+D99+D100+D101</f>
        <v>74640</v>
      </c>
      <c r="E97" s="44">
        <f t="shared" si="14"/>
        <v>74640</v>
      </c>
      <c r="F97" s="35">
        <f t="shared" si="13"/>
        <v>59712</v>
      </c>
      <c r="G97" s="44">
        <f t="shared" si="15"/>
        <v>59712</v>
      </c>
      <c r="H97" s="45">
        <f>H98+H99+H100+H101</f>
        <v>86464</v>
      </c>
      <c r="I97" s="45">
        <f t="shared" si="18"/>
        <v>69171.2</v>
      </c>
      <c r="J97" s="54">
        <f t="shared" si="16"/>
        <v>86464</v>
      </c>
      <c r="K97" s="54">
        <f t="shared" si="17"/>
        <v>69171.2</v>
      </c>
      <c r="L97" s="6" t="s">
        <v>185</v>
      </c>
      <c r="M97" s="6"/>
      <c r="N97" s="6"/>
      <c r="O97" s="6"/>
      <c r="P97" s="6"/>
      <c r="Q97" s="57"/>
      <c r="R97" s="57"/>
    </row>
    <row r="98" spans="1:18" ht="12.75">
      <c r="A98" s="41"/>
      <c r="B98" s="31"/>
      <c r="C98" s="3" t="s">
        <v>168</v>
      </c>
      <c r="D98" s="34">
        <v>21440</v>
      </c>
      <c r="E98" s="46">
        <f t="shared" si="14"/>
        <v>21440</v>
      </c>
      <c r="F98" s="34">
        <f t="shared" si="13"/>
        <v>17152</v>
      </c>
      <c r="G98" s="46">
        <f t="shared" si="15"/>
        <v>17152</v>
      </c>
      <c r="H98" s="47">
        <v>23500</v>
      </c>
      <c r="I98" s="47">
        <f t="shared" si="18"/>
        <v>18800</v>
      </c>
      <c r="J98" s="56">
        <f t="shared" si="16"/>
        <v>23500</v>
      </c>
      <c r="K98" s="56">
        <f t="shared" si="17"/>
        <v>18800</v>
      </c>
      <c r="L98" s="6" t="s">
        <v>185</v>
      </c>
      <c r="M98" s="6"/>
      <c r="N98" s="6"/>
      <c r="O98" s="6"/>
      <c r="P98" s="6"/>
      <c r="Q98" s="13"/>
      <c r="R98" s="13"/>
    </row>
    <row r="99" spans="1:19" ht="12.75">
      <c r="A99" s="41"/>
      <c r="B99" s="31"/>
      <c r="C99" s="3" t="s">
        <v>85</v>
      </c>
      <c r="D99" s="34">
        <v>21000</v>
      </c>
      <c r="E99" s="46">
        <f t="shared" si="14"/>
        <v>21000</v>
      </c>
      <c r="F99" s="34">
        <f t="shared" si="13"/>
        <v>16800</v>
      </c>
      <c r="G99" s="46">
        <f t="shared" si="15"/>
        <v>16800</v>
      </c>
      <c r="H99" s="47">
        <v>19042</v>
      </c>
      <c r="I99" s="47">
        <f t="shared" si="18"/>
        <v>15233.6</v>
      </c>
      <c r="J99" s="56">
        <f t="shared" si="16"/>
        <v>19042</v>
      </c>
      <c r="K99" s="56">
        <f t="shared" si="17"/>
        <v>15233.6</v>
      </c>
      <c r="L99" s="6" t="s">
        <v>185</v>
      </c>
      <c r="M99" s="6"/>
      <c r="N99" s="6"/>
      <c r="O99" s="6"/>
      <c r="P99" s="6"/>
      <c r="Q99" s="13"/>
      <c r="R99" s="13"/>
      <c r="S99" s="17"/>
    </row>
    <row r="100" spans="1:18" ht="12.75">
      <c r="A100" s="41"/>
      <c r="B100" s="31"/>
      <c r="C100" s="3" t="s">
        <v>86</v>
      </c>
      <c r="D100" s="34">
        <v>21000</v>
      </c>
      <c r="E100" s="46">
        <f t="shared" si="14"/>
        <v>21000</v>
      </c>
      <c r="F100" s="34">
        <f t="shared" si="13"/>
        <v>16800</v>
      </c>
      <c r="G100" s="46">
        <f t="shared" si="15"/>
        <v>16800</v>
      </c>
      <c r="H100" s="47">
        <v>24500</v>
      </c>
      <c r="I100" s="47">
        <f t="shared" si="18"/>
        <v>19600</v>
      </c>
      <c r="J100" s="56">
        <f t="shared" si="16"/>
        <v>24500</v>
      </c>
      <c r="K100" s="56">
        <f t="shared" si="17"/>
        <v>19600</v>
      </c>
      <c r="L100" s="6" t="s">
        <v>185</v>
      </c>
      <c r="M100" s="6"/>
      <c r="N100" s="6"/>
      <c r="O100" s="6"/>
      <c r="P100" s="6"/>
      <c r="Q100" s="57"/>
      <c r="R100" s="57"/>
    </row>
    <row r="101" spans="1:18" ht="12.75">
      <c r="A101" s="41"/>
      <c r="B101" s="31"/>
      <c r="C101" s="3" t="s">
        <v>100</v>
      </c>
      <c r="D101" s="34">
        <v>11200</v>
      </c>
      <c r="E101" s="46">
        <f t="shared" si="14"/>
        <v>11200</v>
      </c>
      <c r="F101" s="34">
        <f t="shared" si="13"/>
        <v>8960</v>
      </c>
      <c r="G101" s="46">
        <f t="shared" si="15"/>
        <v>8960</v>
      </c>
      <c r="H101" s="47">
        <v>19422</v>
      </c>
      <c r="I101" s="47">
        <f t="shared" si="18"/>
        <v>15537.6</v>
      </c>
      <c r="J101" s="56">
        <f t="shared" si="16"/>
        <v>19422</v>
      </c>
      <c r="K101" s="56">
        <f t="shared" si="17"/>
        <v>15537.6</v>
      </c>
      <c r="L101" s="6" t="s">
        <v>185</v>
      </c>
      <c r="M101" s="6"/>
      <c r="N101" s="6"/>
      <c r="O101" s="6"/>
      <c r="P101" s="6"/>
      <c r="Q101" s="13"/>
      <c r="R101" s="13"/>
    </row>
    <row r="102" spans="1:18" ht="12.75">
      <c r="A102" s="41" t="s">
        <v>57</v>
      </c>
      <c r="B102" s="2"/>
      <c r="C102" s="20" t="s">
        <v>29</v>
      </c>
      <c r="D102" s="35">
        <v>5300</v>
      </c>
      <c r="E102" s="44">
        <f t="shared" si="14"/>
        <v>5300</v>
      </c>
      <c r="F102" s="35">
        <v>5300</v>
      </c>
      <c r="G102" s="44">
        <f t="shared" si="15"/>
        <v>5300</v>
      </c>
      <c r="H102" s="45">
        <v>7100</v>
      </c>
      <c r="I102" s="45">
        <f t="shared" si="18"/>
        <v>5680</v>
      </c>
      <c r="J102" s="54">
        <f t="shared" si="16"/>
        <v>7100</v>
      </c>
      <c r="K102" s="54">
        <f t="shared" si="17"/>
        <v>5680</v>
      </c>
      <c r="L102" s="6" t="s">
        <v>185</v>
      </c>
      <c r="M102" s="6"/>
      <c r="N102" s="6"/>
      <c r="O102" s="6"/>
      <c r="P102" s="6"/>
      <c r="Q102" s="13"/>
      <c r="R102" s="13"/>
    </row>
    <row r="103" spans="1:18" ht="12.75">
      <c r="A103" s="41" t="s">
        <v>58</v>
      </c>
      <c r="B103" s="2"/>
      <c r="C103" s="20" t="s">
        <v>169</v>
      </c>
      <c r="D103" s="35">
        <v>47000</v>
      </c>
      <c r="E103" s="44">
        <f t="shared" si="14"/>
        <v>47000</v>
      </c>
      <c r="F103" s="35">
        <f>D103/1.25</f>
        <v>37600</v>
      </c>
      <c r="G103" s="44">
        <f t="shared" si="15"/>
        <v>37600</v>
      </c>
      <c r="H103" s="45">
        <v>45000</v>
      </c>
      <c r="I103" s="45">
        <f t="shared" si="18"/>
        <v>36000</v>
      </c>
      <c r="J103" s="54">
        <f t="shared" si="16"/>
        <v>45000</v>
      </c>
      <c r="K103" s="54">
        <f t="shared" si="17"/>
        <v>36000</v>
      </c>
      <c r="L103" s="6" t="s">
        <v>93</v>
      </c>
      <c r="M103" s="6"/>
      <c r="N103" s="6"/>
      <c r="O103" s="6"/>
      <c r="P103" s="6"/>
      <c r="Q103" s="13"/>
      <c r="R103" s="13"/>
    </row>
    <row r="104" spans="1:19" ht="12.75">
      <c r="A104" s="41" t="s">
        <v>59</v>
      </c>
      <c r="B104" s="2"/>
      <c r="C104" s="20" t="s">
        <v>69</v>
      </c>
      <c r="D104" s="48"/>
      <c r="E104" s="44"/>
      <c r="F104" s="34"/>
      <c r="G104" s="44"/>
      <c r="H104" s="45"/>
      <c r="I104" s="45"/>
      <c r="J104" s="54"/>
      <c r="K104" s="54"/>
      <c r="L104" s="6"/>
      <c r="M104" s="6"/>
      <c r="N104" s="6"/>
      <c r="O104" s="6"/>
      <c r="P104" s="6"/>
      <c r="Q104" s="13"/>
      <c r="R104" s="13"/>
      <c r="S104" s="19"/>
    </row>
    <row r="105" spans="1:18" s="38" customFormat="1" ht="12.75">
      <c r="A105" s="43" t="s">
        <v>60</v>
      </c>
      <c r="B105" s="36"/>
      <c r="C105" s="20" t="s">
        <v>34</v>
      </c>
      <c r="D105" s="35">
        <f>D106+D107+D108+D109+D110</f>
        <v>220000</v>
      </c>
      <c r="E105" s="44">
        <f t="shared" si="14"/>
        <v>220000</v>
      </c>
      <c r="F105" s="35">
        <f>D105/1.25</f>
        <v>176000</v>
      </c>
      <c r="G105" s="44">
        <f t="shared" si="15"/>
        <v>176000</v>
      </c>
      <c r="H105" s="45">
        <f>H106+H107+H108+H109</f>
        <v>249000</v>
      </c>
      <c r="I105" s="45">
        <f>H105/1.25</f>
        <v>199200</v>
      </c>
      <c r="J105" s="54">
        <f t="shared" si="16"/>
        <v>249000</v>
      </c>
      <c r="K105" s="54">
        <f t="shared" si="17"/>
        <v>199200</v>
      </c>
      <c r="L105" s="6" t="s">
        <v>185</v>
      </c>
      <c r="M105" s="37"/>
      <c r="N105" s="37"/>
      <c r="O105" s="37"/>
      <c r="P105" s="37"/>
      <c r="Q105" s="59"/>
      <c r="R105" s="59"/>
    </row>
    <row r="106" spans="1:18" ht="12.75">
      <c r="A106" s="41"/>
      <c r="B106" s="2"/>
      <c r="C106" s="3" t="s">
        <v>170</v>
      </c>
      <c r="D106" s="34">
        <v>218000</v>
      </c>
      <c r="E106" s="46">
        <f t="shared" si="14"/>
        <v>218000</v>
      </c>
      <c r="F106" s="34">
        <v>174400</v>
      </c>
      <c r="G106" s="46">
        <f t="shared" si="15"/>
        <v>174400</v>
      </c>
      <c r="H106" s="47">
        <v>7500</v>
      </c>
      <c r="I106" s="47">
        <f aca="true" t="shared" si="19" ref="I106:I119">H106/1.25</f>
        <v>6000</v>
      </c>
      <c r="J106" s="56">
        <f t="shared" si="16"/>
        <v>7500</v>
      </c>
      <c r="K106" s="56">
        <f t="shared" si="17"/>
        <v>6000</v>
      </c>
      <c r="L106" s="6" t="s">
        <v>185</v>
      </c>
      <c r="M106" s="6"/>
      <c r="N106" s="6"/>
      <c r="O106" s="6"/>
      <c r="P106" s="6"/>
      <c r="Q106" s="13"/>
      <c r="R106" s="13"/>
    </row>
    <row r="107" spans="1:20" ht="12.75">
      <c r="A107" s="41"/>
      <c r="B107" s="2"/>
      <c r="C107" s="3" t="s">
        <v>105</v>
      </c>
      <c r="D107" s="34"/>
      <c r="E107" s="44"/>
      <c r="F107" s="34"/>
      <c r="G107" s="44"/>
      <c r="H107" s="47">
        <v>10000</v>
      </c>
      <c r="I107" s="47">
        <f t="shared" si="19"/>
        <v>8000</v>
      </c>
      <c r="J107" s="56">
        <f t="shared" si="16"/>
        <v>10000</v>
      </c>
      <c r="K107" s="56">
        <f t="shared" si="17"/>
        <v>8000</v>
      </c>
      <c r="L107" s="6" t="s">
        <v>185</v>
      </c>
      <c r="M107" s="6"/>
      <c r="N107" s="6"/>
      <c r="O107" s="6"/>
      <c r="P107" s="6"/>
      <c r="Q107" s="13"/>
      <c r="R107" s="13"/>
      <c r="T107" s="17"/>
    </row>
    <row r="108" spans="1:20" ht="12.75">
      <c r="A108" s="41"/>
      <c r="B108" s="2"/>
      <c r="C108" s="3" t="s">
        <v>174</v>
      </c>
      <c r="D108" s="34"/>
      <c r="E108" s="44"/>
      <c r="F108" s="34"/>
      <c r="G108" s="44"/>
      <c r="H108" s="47">
        <v>8000</v>
      </c>
      <c r="I108" s="47">
        <f t="shared" si="19"/>
        <v>6400</v>
      </c>
      <c r="J108" s="56">
        <f t="shared" si="16"/>
        <v>8000</v>
      </c>
      <c r="K108" s="56">
        <f t="shared" si="17"/>
        <v>6400</v>
      </c>
      <c r="L108" s="6" t="s">
        <v>185</v>
      </c>
      <c r="M108" s="6"/>
      <c r="N108" s="6"/>
      <c r="O108" s="6"/>
      <c r="P108" s="6"/>
      <c r="Q108" s="13"/>
      <c r="R108" s="13"/>
      <c r="T108" s="17"/>
    </row>
    <row r="109" spans="1:20" ht="12.75">
      <c r="A109" s="41"/>
      <c r="B109" s="2"/>
      <c r="C109" s="3" t="s">
        <v>175</v>
      </c>
      <c r="D109" s="34"/>
      <c r="E109" s="44"/>
      <c r="F109" s="34"/>
      <c r="G109" s="44"/>
      <c r="H109" s="47">
        <v>223500</v>
      </c>
      <c r="I109" s="47">
        <f t="shared" si="19"/>
        <v>178800</v>
      </c>
      <c r="J109" s="56">
        <f t="shared" si="16"/>
        <v>223500</v>
      </c>
      <c r="K109" s="56">
        <f t="shared" si="17"/>
        <v>178800</v>
      </c>
      <c r="L109" s="6" t="s">
        <v>185</v>
      </c>
      <c r="M109" s="6"/>
      <c r="N109" s="6"/>
      <c r="O109" s="6"/>
      <c r="P109" s="6"/>
      <c r="Q109" s="13"/>
      <c r="R109" s="13"/>
      <c r="T109" s="17"/>
    </row>
    <row r="110" spans="1:20" ht="12.75">
      <c r="A110" s="41"/>
      <c r="B110" s="2"/>
      <c r="C110" s="3" t="s">
        <v>107</v>
      </c>
      <c r="D110" s="34">
        <v>2000</v>
      </c>
      <c r="E110" s="46">
        <f t="shared" si="14"/>
        <v>2000</v>
      </c>
      <c r="F110" s="34">
        <f>D110/1.25</f>
        <v>1600</v>
      </c>
      <c r="G110" s="46">
        <f t="shared" si="15"/>
        <v>1600</v>
      </c>
      <c r="H110" s="47"/>
      <c r="I110" s="45"/>
      <c r="J110" s="54"/>
      <c r="K110" s="54"/>
      <c r="L110" s="6" t="s">
        <v>185</v>
      </c>
      <c r="M110" s="6"/>
      <c r="N110" s="6"/>
      <c r="O110" s="6"/>
      <c r="P110" s="6"/>
      <c r="Q110" s="13"/>
      <c r="R110" s="13"/>
      <c r="T110" s="17"/>
    </row>
    <row r="111" spans="1:18" ht="12.75">
      <c r="A111" s="41" t="s">
        <v>61</v>
      </c>
      <c r="B111" s="2"/>
      <c r="C111" s="20" t="s">
        <v>102</v>
      </c>
      <c r="D111" s="48"/>
      <c r="E111" s="44"/>
      <c r="F111" s="34"/>
      <c r="G111" s="44"/>
      <c r="H111" s="45"/>
      <c r="I111" s="45"/>
      <c r="J111" s="54"/>
      <c r="K111" s="54"/>
      <c r="L111" s="6"/>
      <c r="M111" s="6"/>
      <c r="N111" s="6"/>
      <c r="O111" s="6"/>
      <c r="P111" s="6"/>
      <c r="Q111" s="57"/>
      <c r="R111" s="57"/>
    </row>
    <row r="112" spans="1:18" ht="12.75">
      <c r="A112" s="41" t="s">
        <v>62</v>
      </c>
      <c r="B112" s="2"/>
      <c r="C112" s="20" t="s">
        <v>171</v>
      </c>
      <c r="D112" s="48"/>
      <c r="E112" s="44"/>
      <c r="F112" s="34"/>
      <c r="G112" s="44"/>
      <c r="H112" s="45"/>
      <c r="I112" s="45"/>
      <c r="J112" s="54"/>
      <c r="K112" s="54"/>
      <c r="L112" s="6"/>
      <c r="M112" s="6"/>
      <c r="N112" s="6"/>
      <c r="O112" s="6"/>
      <c r="P112" s="6"/>
      <c r="Q112" s="13"/>
      <c r="R112" s="13"/>
    </row>
    <row r="113" spans="1:19" ht="12.75">
      <c r="A113" s="41" t="s">
        <v>64</v>
      </c>
      <c r="B113" s="2"/>
      <c r="C113" s="20" t="s">
        <v>31</v>
      </c>
      <c r="D113" s="35">
        <v>25000</v>
      </c>
      <c r="E113" s="44">
        <v>130000</v>
      </c>
      <c r="F113" s="35">
        <f>D113/1.25</f>
        <v>20000</v>
      </c>
      <c r="G113" s="44">
        <v>104000</v>
      </c>
      <c r="H113" s="45">
        <f>H114+H115+H116+H117</f>
        <v>115000</v>
      </c>
      <c r="I113" s="45">
        <f t="shared" si="19"/>
        <v>92000</v>
      </c>
      <c r="J113" s="54">
        <f t="shared" si="16"/>
        <v>115000</v>
      </c>
      <c r="K113" s="54">
        <f t="shared" si="17"/>
        <v>92000</v>
      </c>
      <c r="L113" s="6" t="s">
        <v>185</v>
      </c>
      <c r="M113" s="6"/>
      <c r="N113" s="6"/>
      <c r="O113" s="6"/>
      <c r="P113" s="6"/>
      <c r="Q113" s="13"/>
      <c r="R113" s="13"/>
      <c r="S113" s="17"/>
    </row>
    <row r="114" spans="1:18" ht="12.75">
      <c r="A114" s="41"/>
      <c r="B114" s="2"/>
      <c r="C114" s="3" t="s">
        <v>106</v>
      </c>
      <c r="D114" s="34"/>
      <c r="E114" s="44"/>
      <c r="F114" s="34"/>
      <c r="G114" s="44"/>
      <c r="H114" s="45"/>
      <c r="I114" s="45"/>
      <c r="J114" s="56"/>
      <c r="K114" s="56"/>
      <c r="L114" s="6"/>
      <c r="M114" s="6"/>
      <c r="N114" s="6"/>
      <c r="O114" s="6"/>
      <c r="P114" s="6"/>
      <c r="Q114" s="13"/>
      <c r="R114" s="13"/>
    </row>
    <row r="115" spans="1:18" ht="12.75">
      <c r="A115" s="41"/>
      <c r="B115" s="2"/>
      <c r="C115" s="3" t="s">
        <v>104</v>
      </c>
      <c r="D115" s="34"/>
      <c r="E115" s="46">
        <v>75000</v>
      </c>
      <c r="F115" s="34"/>
      <c r="G115" s="46">
        <v>60000</v>
      </c>
      <c r="H115" s="47">
        <v>113000</v>
      </c>
      <c r="I115" s="47">
        <f t="shared" si="19"/>
        <v>90400</v>
      </c>
      <c r="J115" s="56">
        <f t="shared" si="16"/>
        <v>113000</v>
      </c>
      <c r="K115" s="56">
        <f t="shared" si="17"/>
        <v>90400</v>
      </c>
      <c r="L115" s="6" t="s">
        <v>185</v>
      </c>
      <c r="M115" s="6"/>
      <c r="N115" s="6"/>
      <c r="O115" s="6"/>
      <c r="P115" s="6"/>
      <c r="Q115" s="13"/>
      <c r="R115" s="13"/>
    </row>
    <row r="116" spans="1:18" ht="12.75">
      <c r="A116" s="41"/>
      <c r="B116" s="2"/>
      <c r="C116" s="3" t="s">
        <v>103</v>
      </c>
      <c r="D116" s="34"/>
      <c r="E116" s="46"/>
      <c r="F116" s="34"/>
      <c r="G116" s="46"/>
      <c r="H116" s="49"/>
      <c r="I116" s="45"/>
      <c r="J116" s="56"/>
      <c r="K116" s="56"/>
      <c r="L116" s="6"/>
      <c r="M116" s="6"/>
      <c r="N116" s="6"/>
      <c r="O116" s="6"/>
      <c r="P116" s="6"/>
      <c r="Q116" s="13"/>
      <c r="R116" s="13"/>
    </row>
    <row r="117" spans="1:18" ht="12.75">
      <c r="A117" s="41"/>
      <c r="B117" s="2"/>
      <c r="C117" s="3" t="s">
        <v>179</v>
      </c>
      <c r="D117" s="34"/>
      <c r="E117" s="46">
        <v>30000</v>
      </c>
      <c r="F117" s="34"/>
      <c r="G117" s="46">
        <v>24000</v>
      </c>
      <c r="H117" s="47">
        <v>2000</v>
      </c>
      <c r="I117" s="47">
        <f t="shared" si="19"/>
        <v>1600</v>
      </c>
      <c r="J117" s="56">
        <f t="shared" si="16"/>
        <v>2000</v>
      </c>
      <c r="K117" s="56">
        <f t="shared" si="17"/>
        <v>1600</v>
      </c>
      <c r="L117" s="6" t="s">
        <v>185</v>
      </c>
      <c r="M117" s="6"/>
      <c r="N117" s="6"/>
      <c r="O117" s="6"/>
      <c r="P117" s="6"/>
      <c r="Q117" s="13"/>
      <c r="R117" s="13"/>
    </row>
    <row r="118" spans="1:18" ht="12.75">
      <c r="A118" s="41" t="s">
        <v>65</v>
      </c>
      <c r="B118" s="2"/>
      <c r="C118" s="2" t="s">
        <v>33</v>
      </c>
      <c r="D118" s="35">
        <v>2200</v>
      </c>
      <c r="E118" s="44">
        <f t="shared" si="14"/>
        <v>2200</v>
      </c>
      <c r="F118" s="35">
        <v>2095</v>
      </c>
      <c r="G118" s="44">
        <f t="shared" si="15"/>
        <v>2095</v>
      </c>
      <c r="H118" s="45">
        <v>37385</v>
      </c>
      <c r="I118" s="45">
        <f t="shared" si="19"/>
        <v>29908</v>
      </c>
      <c r="J118" s="54">
        <f t="shared" si="16"/>
        <v>37385</v>
      </c>
      <c r="K118" s="54">
        <f t="shared" si="17"/>
        <v>29908</v>
      </c>
      <c r="L118" s="6" t="s">
        <v>185</v>
      </c>
      <c r="M118" s="6"/>
      <c r="N118" s="6"/>
      <c r="O118" s="6"/>
      <c r="P118" s="6"/>
      <c r="Q118" s="13"/>
      <c r="R118" s="13"/>
    </row>
    <row r="119" spans="1:18" ht="12.75">
      <c r="A119" s="41" t="s">
        <v>66</v>
      </c>
      <c r="B119" s="2"/>
      <c r="C119" s="2" t="s">
        <v>68</v>
      </c>
      <c r="D119" s="35">
        <v>20000</v>
      </c>
      <c r="E119" s="44">
        <f t="shared" si="14"/>
        <v>20000</v>
      </c>
      <c r="F119" s="35">
        <f>D119/1.25</f>
        <v>16000</v>
      </c>
      <c r="G119" s="44">
        <f t="shared" si="15"/>
        <v>16000</v>
      </c>
      <c r="H119" s="45">
        <v>20000</v>
      </c>
      <c r="I119" s="45">
        <f t="shared" si="19"/>
        <v>16000</v>
      </c>
      <c r="J119" s="54">
        <v>146413.25</v>
      </c>
      <c r="K119" s="54">
        <v>117130.6</v>
      </c>
      <c r="L119" s="6" t="s">
        <v>185</v>
      </c>
      <c r="M119" s="6"/>
      <c r="N119" s="6"/>
      <c r="O119" s="6"/>
      <c r="P119" s="6"/>
      <c r="Q119" s="13"/>
      <c r="R119" s="13"/>
    </row>
    <row r="120" spans="1:18" ht="12.75">
      <c r="A120" s="10"/>
      <c r="B120" s="2"/>
      <c r="C120" s="5" t="s">
        <v>172</v>
      </c>
      <c r="D120" s="35"/>
      <c r="E120" s="44"/>
      <c r="F120" s="35"/>
      <c r="G120" s="44"/>
      <c r="H120" s="45"/>
      <c r="I120" s="45"/>
      <c r="J120" s="53"/>
      <c r="K120" s="53"/>
      <c r="L120" s="6"/>
      <c r="M120" s="6"/>
      <c r="N120" s="6"/>
      <c r="O120" s="6"/>
      <c r="P120" s="6"/>
      <c r="Q120" s="13"/>
      <c r="R120" s="13"/>
    </row>
    <row r="121" spans="1:18" ht="12.75">
      <c r="A121" s="10"/>
      <c r="B121" s="2"/>
      <c r="C121" s="5" t="s">
        <v>173</v>
      </c>
      <c r="D121" s="50"/>
      <c r="E121" s="44"/>
      <c r="F121" s="34"/>
      <c r="G121" s="44"/>
      <c r="H121" s="45"/>
      <c r="I121" s="45"/>
      <c r="J121" s="53"/>
      <c r="K121" s="53"/>
      <c r="L121" s="6"/>
      <c r="M121" s="6"/>
      <c r="N121" s="6"/>
      <c r="O121" s="6"/>
      <c r="P121" s="6"/>
      <c r="Q121" s="13"/>
      <c r="R121" s="13"/>
    </row>
    <row r="122" spans="1:18" ht="12.75">
      <c r="A122" s="10"/>
      <c r="B122" s="2"/>
      <c r="C122" s="5" t="s">
        <v>67</v>
      </c>
      <c r="D122" s="50"/>
      <c r="E122" s="44"/>
      <c r="F122" s="34"/>
      <c r="G122" s="44"/>
      <c r="H122" s="45"/>
      <c r="I122" s="45"/>
      <c r="J122" s="53"/>
      <c r="K122" s="53"/>
      <c r="L122" s="6"/>
      <c r="M122" s="6"/>
      <c r="N122" s="6"/>
      <c r="O122" s="6"/>
      <c r="P122" s="6"/>
      <c r="Q122" s="13"/>
      <c r="R122" s="13"/>
    </row>
    <row r="123" spans="1:18" ht="12.75">
      <c r="A123" s="4"/>
      <c r="B123" s="5"/>
      <c r="C123" s="5"/>
      <c r="D123" s="50"/>
      <c r="E123" s="44"/>
      <c r="F123" s="34"/>
      <c r="G123" s="44"/>
      <c r="H123" s="45"/>
      <c r="I123" s="45"/>
      <c r="J123" s="53"/>
      <c r="K123" s="53"/>
      <c r="L123" s="6"/>
      <c r="M123" s="6"/>
      <c r="N123" s="6"/>
      <c r="O123" s="6"/>
      <c r="P123" s="6"/>
      <c r="Q123" s="13"/>
      <c r="R123" s="13"/>
    </row>
    <row r="124" spans="1:18" ht="12.75">
      <c r="A124" s="4"/>
      <c r="B124" s="5"/>
      <c r="C124" s="5"/>
      <c r="D124" s="50"/>
      <c r="E124" s="44"/>
      <c r="F124" s="34"/>
      <c r="G124" s="44"/>
      <c r="H124" s="45"/>
      <c r="I124" s="45"/>
      <c r="J124" s="53"/>
      <c r="K124" s="53"/>
      <c r="L124" s="6"/>
      <c r="M124" s="6"/>
      <c r="N124" s="6"/>
      <c r="O124" s="6"/>
      <c r="P124" s="6"/>
      <c r="Q124" s="13"/>
      <c r="R124" s="13"/>
    </row>
    <row r="125" spans="1:18" ht="12.75">
      <c r="A125" s="4"/>
      <c r="B125" s="5"/>
      <c r="C125" s="5"/>
      <c r="D125" s="50"/>
      <c r="E125" s="44"/>
      <c r="F125" s="34"/>
      <c r="G125" s="44"/>
      <c r="H125" s="45"/>
      <c r="I125" s="45"/>
      <c r="J125" s="53"/>
      <c r="K125" s="53"/>
      <c r="L125" s="6"/>
      <c r="M125" s="6"/>
      <c r="N125" s="6"/>
      <c r="O125" s="6"/>
      <c r="P125" s="6"/>
      <c r="Q125" s="13"/>
      <c r="R125" s="13"/>
    </row>
    <row r="126" spans="1:18" ht="12.75">
      <c r="A126" s="4"/>
      <c r="B126" s="1"/>
      <c r="C126" s="2"/>
      <c r="D126" s="51"/>
      <c r="E126" s="44"/>
      <c r="F126" s="35"/>
      <c r="G126" s="44"/>
      <c r="H126" s="45"/>
      <c r="I126" s="45"/>
      <c r="J126" s="53"/>
      <c r="K126" s="53"/>
      <c r="L126" s="6"/>
      <c r="M126" s="6"/>
      <c r="N126" s="6"/>
      <c r="O126" s="6"/>
      <c r="P126" s="6"/>
      <c r="Q126" s="57"/>
      <c r="R126" s="57"/>
    </row>
    <row r="127" spans="1:18" ht="12.75">
      <c r="A127" s="4"/>
      <c r="B127" s="31"/>
      <c r="C127" s="2" t="s">
        <v>32</v>
      </c>
      <c r="D127" s="39">
        <f>D11+D12+D13+D16+D17+D18+D19+D20+D21+D22+D23+D30+D31+D40+D48+D49+D50+D53+D54+D57+D58+D59+D61+D62+D63+D64+D65+D71+D72+D73+D79+D80+D83+D88+D89+D90+D91+D92+D97+D102+D103+D105+D113+D118+D119</f>
        <v>2104533</v>
      </c>
      <c r="E127" s="44">
        <f>E11+E12+E13+E16+E17+E18+E19+E20+E21+E22+E23+E30+E31+E40+E48+E49+E50+E53+E54+E57+E58+E59+E61+E62+E63+E64+E65+E71+E72+E73+E79+E80+E83+E88+E89+E90+E91+E92+E97+E102+E103+E105+E113+E118+E119</f>
        <v>3087533</v>
      </c>
      <c r="F127" s="51">
        <f>F11+F12+F13+F16+F17+F18+F19+F20+F21+F22+F23+F30+F31+F40+F48+F49+F50+F53+F54+F57+F58+F59+F61+F62+F63+F64+F65+F71+F72+F73+F79+F80+F83+F88+F89+F90+F91+F92+F97+F102+F103+F105+F113+F118+F119</f>
        <v>1677171.4</v>
      </c>
      <c r="G127" s="44">
        <f>G11+G12+G13+G16+G17+G18+G19+G20+G21+G22+G23+G30+G31+G40+G48+G49+G50+G53+G54+G57+G58+G59+G61+G62+G63+G64+G65+G71+G72+G73+G79+G80+G83+G88+G89+G90+G91+G92+G97+G102+G103+G105+G113+G118+G119</f>
        <v>2463571.4</v>
      </c>
      <c r="H127" s="45">
        <f>H11+H12+H13+H16+H17+H18+H19+H20+H21+H57+H58+H59+H60+H61+H62+H63+H64+H65+H71+H72+H73+H22+H79+H80+H83+H88+H89+H90+H91+H92+H97+H102+H103+H119+H118+H105+H113+H23+H30+H31+H40+H48+H49+H50+H53+H54</f>
        <v>3172463</v>
      </c>
      <c r="I127" s="45">
        <f>I11+I12+I13+I16+I17+I18+I19+I20+I21+I57+I58+I59+I60+I61+I62+I63+I64+I65+I71+I72+I73+I22+I79+I80+I83+I88+I89+I90+I91+I92+I97+I102+I103+I119+I118+I105+I113+I23+I30+I31+I40+I48+I49+I50+I53+I54</f>
        <v>2562367.8041297933</v>
      </c>
      <c r="J127" s="53"/>
      <c r="K127" s="53"/>
      <c r="L127" s="1"/>
      <c r="M127" s="1"/>
      <c r="N127" s="1"/>
      <c r="O127" s="1"/>
      <c r="P127" s="40"/>
      <c r="Q127" s="13"/>
      <c r="R127" s="13"/>
    </row>
    <row r="128" spans="1:18" ht="12.75">
      <c r="A128" s="12"/>
      <c r="C128" s="7"/>
      <c r="D128" s="7"/>
      <c r="E128" s="7"/>
      <c r="P128" s="11"/>
      <c r="Q128" s="57"/>
      <c r="R128" s="57"/>
    </row>
    <row r="129" spans="1:18" ht="12.75">
      <c r="A129" s="11"/>
      <c r="C129" s="7"/>
      <c r="D129" s="7"/>
      <c r="E129" s="7"/>
      <c r="F129" s="27" t="s">
        <v>77</v>
      </c>
      <c r="G129" s="27"/>
      <c r="H129" s="27"/>
      <c r="I129" s="27"/>
      <c r="J129" s="27"/>
      <c r="K129" s="27"/>
      <c r="L129" s="27"/>
      <c r="M129" s="27"/>
      <c r="N129" s="27"/>
      <c r="O129" s="27"/>
      <c r="P129" s="28"/>
      <c r="Q129" s="57"/>
      <c r="R129" s="57"/>
    </row>
    <row r="130" spans="2:18" ht="12.75">
      <c r="B130" s="58"/>
      <c r="C130" s="58"/>
      <c r="D130" s="15"/>
      <c r="E130" s="15"/>
      <c r="F130" s="29" t="s">
        <v>78</v>
      </c>
      <c r="G130" s="29"/>
      <c r="H130" s="29"/>
      <c r="I130" s="89" t="s">
        <v>191</v>
      </c>
      <c r="J130" s="89"/>
      <c r="K130" s="89"/>
      <c r="L130" s="90"/>
      <c r="M130" s="60"/>
      <c r="N130" s="58"/>
      <c r="O130" s="29"/>
      <c r="P130" s="15"/>
      <c r="Q130" s="57"/>
      <c r="R130" s="57"/>
    </row>
    <row r="131" spans="2:18" ht="12.75">
      <c r="B131" s="58"/>
      <c r="C131" s="58"/>
      <c r="D131" s="15"/>
      <c r="E131" s="15"/>
      <c r="Q131" s="57"/>
      <c r="R131" s="57"/>
    </row>
    <row r="132" spans="3:20" ht="12.75">
      <c r="C132" s="52" t="s">
        <v>190</v>
      </c>
      <c r="D132" s="8"/>
      <c r="E132" s="8"/>
      <c r="F132" s="25"/>
      <c r="G132" s="25"/>
      <c r="H132" s="25"/>
      <c r="I132" s="25"/>
      <c r="J132" s="25"/>
      <c r="K132" s="25"/>
      <c r="L132" s="7"/>
      <c r="M132" s="7"/>
      <c r="N132" s="7"/>
      <c r="O132" s="7"/>
      <c r="Q132" s="57"/>
      <c r="R132" s="57"/>
      <c r="T132" s="17"/>
    </row>
    <row r="133" spans="1:18" ht="12.75">
      <c r="A133" s="7"/>
      <c r="F133" s="26"/>
      <c r="G133" s="26"/>
      <c r="H133" s="26"/>
      <c r="I133" s="26"/>
      <c r="J133" s="26"/>
      <c r="K133" s="26"/>
      <c r="L133" s="7"/>
      <c r="M133" s="7"/>
      <c r="N133" s="7"/>
      <c r="O133" s="7"/>
      <c r="Q133" s="57"/>
      <c r="R133" s="57"/>
    </row>
    <row r="134" spans="17:18" ht="12.75">
      <c r="Q134" s="57"/>
      <c r="R134" s="57"/>
    </row>
    <row r="135" spans="17:18" ht="12.75">
      <c r="Q135" s="57"/>
      <c r="R135" s="57"/>
    </row>
    <row r="136" spans="17:18" ht="12.75">
      <c r="Q136" s="57"/>
      <c r="R136" s="57"/>
    </row>
    <row r="137" spans="17:18" ht="12.75" customHeight="1" hidden="1">
      <c r="Q137" s="61"/>
      <c r="R137" s="62"/>
    </row>
    <row r="138" spans="17:18" ht="12.75">
      <c r="Q138" s="57"/>
      <c r="R138" s="57"/>
    </row>
    <row r="139" spans="17:18" ht="12.75">
      <c r="Q139" s="28"/>
      <c r="R139" s="28"/>
    </row>
    <row r="140" spans="17:18" ht="12.75">
      <c r="Q140" s="15"/>
      <c r="R140" s="15"/>
    </row>
    <row r="144" ht="12.75" hidden="1"/>
    <row r="145" ht="12.75" hidden="1"/>
    <row r="160" ht="12.75" hidden="1"/>
    <row r="161" ht="12.75" hidden="1"/>
    <row r="162" ht="12.75" hidden="1"/>
  </sheetData>
  <sheetProtection/>
  <mergeCells count="65">
    <mergeCell ref="A2:C2"/>
    <mergeCell ref="A3:R4"/>
    <mergeCell ref="B5:P5"/>
    <mergeCell ref="A8:A9"/>
    <mergeCell ref="B8:B9"/>
    <mergeCell ref="N8:N9"/>
    <mergeCell ref="D8:D9"/>
    <mergeCell ref="G8:G9"/>
    <mergeCell ref="Q38:R38"/>
    <mergeCell ref="Q39:R39"/>
    <mergeCell ref="O8:O9"/>
    <mergeCell ref="P8:P9"/>
    <mergeCell ref="Q33:R33"/>
    <mergeCell ref="Q35:R35"/>
    <mergeCell ref="Q37:R37"/>
    <mergeCell ref="J8:J9"/>
    <mergeCell ref="K8:K9"/>
    <mergeCell ref="C8:C9"/>
    <mergeCell ref="Q8:R9"/>
    <mergeCell ref="Q10:R10"/>
    <mergeCell ref="Q11:R11"/>
    <mergeCell ref="L8:L9"/>
    <mergeCell ref="M8:M9"/>
    <mergeCell ref="H8:H9"/>
    <mergeCell ref="I8:I9"/>
    <mergeCell ref="F8:F9"/>
    <mergeCell ref="E8:E9"/>
    <mergeCell ref="Q56:R56"/>
    <mergeCell ref="Q58:R58"/>
    <mergeCell ref="Q52:R52"/>
    <mergeCell ref="Q42:R42"/>
    <mergeCell ref="Q44:R44"/>
    <mergeCell ref="Q46:R46"/>
    <mergeCell ref="Q47:R47"/>
    <mergeCell ref="Q49:R49"/>
    <mergeCell ref="Q50:R50"/>
    <mergeCell ref="Q59:R59"/>
    <mergeCell ref="Q68:R68"/>
    <mergeCell ref="Q69:R69"/>
    <mergeCell ref="Q70:R70"/>
    <mergeCell ref="Q100:R100"/>
    <mergeCell ref="Q91:R91"/>
    <mergeCell ref="Q92:R92"/>
    <mergeCell ref="Q96:R96"/>
    <mergeCell ref="Q84:R84"/>
    <mergeCell ref="Q85:R85"/>
    <mergeCell ref="Q136:R136"/>
    <mergeCell ref="Q126:R126"/>
    <mergeCell ref="M130:N130"/>
    <mergeCell ref="Q137:R137"/>
    <mergeCell ref="Q138:R138"/>
    <mergeCell ref="Q128:R128"/>
    <mergeCell ref="Q129:R129"/>
    <mergeCell ref="Q130:R130"/>
    <mergeCell ref="Q131:R131"/>
    <mergeCell ref="Q132:R132"/>
    <mergeCell ref="Q97:R97"/>
    <mergeCell ref="B130:C130"/>
    <mergeCell ref="B131:C131"/>
    <mergeCell ref="Q134:R134"/>
    <mergeCell ref="Q135:R135"/>
    <mergeCell ref="Q133:R133"/>
    <mergeCell ref="Q105:R105"/>
    <mergeCell ref="Q111:R111"/>
    <mergeCell ref="I130:L1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ignoredErrors>
    <ignoredError sqref="I23 I31 I65 I50 F119 F110" formula="1"/>
    <ignoredError sqref="D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D. Domjanića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Računovodstvo</dc:creator>
  <cp:keywords/>
  <dc:description/>
  <cp:lastModifiedBy>Gordana</cp:lastModifiedBy>
  <cp:lastPrinted>2018-01-02T08:11:15Z</cp:lastPrinted>
  <dcterms:created xsi:type="dcterms:W3CDTF">2008-06-09T08:03:08Z</dcterms:created>
  <dcterms:modified xsi:type="dcterms:W3CDTF">2018-01-02T09:56:49Z</dcterms:modified>
  <cp:category/>
  <cp:version/>
  <cp:contentType/>
  <cp:contentStatus/>
</cp:coreProperties>
</file>