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-Rebalans 2" sheetId="1" r:id="rId1"/>
    <sheet name="PLAN PRIHODA 2019-Rebalans 2" sheetId="2" r:id="rId2"/>
    <sheet name="PLAN RASHODA I IZDATAKA" sheetId="3" r:id="rId3"/>
  </sheets>
  <definedNames/>
  <calcPr fullCalcOnLoad="1"/>
</workbook>
</file>

<file path=xl/sharedStrings.xml><?xml version="1.0" encoding="utf-8"?>
<sst xmlns="http://schemas.openxmlformats.org/spreadsheetml/2006/main" count="428" uniqueCount="208">
  <si>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</si>
  <si>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</si>
  <si>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</si>
  <si>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</si>
  <si>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</si>
  <si>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</si>
  <si>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</si>
  <si>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</si>
  <si>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</si>
  <si>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</si>
  <si>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</si>
  <si>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</si>
  <si>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</si>
  <si>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</si>
  <si>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</si>
  <si>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</si>
  <si>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</si>
  <si>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</si>
  <si>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</si>
  <si>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</si>
  <si>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</si>
  <si>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</si>
  <si>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</si>
  <si>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</si>
  <si>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</si>
  <si>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</si>
  <si>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</si>
  <si>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</si>
  <si>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</si>
  <si>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</si>
  <si>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</si>
  <si>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</si>
  <si>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</si>
  <si>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</si>
  <si>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</si>
  <si>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</si>
  <si>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</si>
  <si>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</si>
  <si>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</si>
  <si>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</si>
  <si>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</si>
  <si>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</si>
  <si>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</si>
  <si>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</si>
  <si>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</si>
  <si>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</si>
  <si>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</si>
  <si>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</si>
  <si>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</si>
  <si>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</si>
  <si>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</si>
  <si>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</si>
  <si>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</si>
  <si>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</si>
  <si>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</si>
  <si>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</si>
  <si>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</si>
  <si>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</si>
  <si>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</si>
  <si>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</si>
  <si>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</si>
  <si>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</si>
  <si>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</si>
  <si>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</si>
  <si>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</si>
  <si>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</si>
  <si>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</si>
  <si>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</si>
  <si>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</si>
  <si>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</si>
  <si>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Naknade građanima i kućanst.</t>
  </si>
  <si>
    <t>UKUPNO:</t>
  </si>
  <si>
    <t>Naknada za prijevoz,rad na terenu</t>
  </si>
  <si>
    <t>Program 1002 Plaće zaposlenika</t>
  </si>
  <si>
    <t>A 100001</t>
  </si>
  <si>
    <t>Aktivnost A100001 Rashodi poslovanja</t>
  </si>
  <si>
    <t>A 100002</t>
  </si>
  <si>
    <t>Program 1001 Pojačani standard u školstvu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</si>
  <si>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</si>
  <si>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</si>
  <si>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</si>
  <si>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</si>
  <si>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</si>
  <si>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</si>
  <si>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</si>
  <si>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Članarine</t>
  </si>
  <si>
    <t>Pristojbe i naknade (sud.jav.biljež.i dr.)</t>
  </si>
  <si>
    <t>Naknade građ.i kućanst.u naravi-pr.učen.</t>
  </si>
  <si>
    <t>Uredski materijal i ostali mater. rashodi</t>
  </si>
  <si>
    <t>Županijska stručna vijeća</t>
  </si>
  <si>
    <t>Rashodi za nabavu proizvedene dugotrajne imovine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</si>
  <si>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</si>
  <si>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</si>
  <si>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</si>
  <si>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</si>
  <si>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</si>
  <si>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</si>
  <si>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</si>
  <si>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Tekući projekt T 100002 Dodatna ulaganja</t>
  </si>
  <si>
    <t>Program 1003 Tekuće i investicijsko održavanje u školstvu</t>
  </si>
  <si>
    <t>Usluge tekućeg i investicijskog održavanja</t>
  </si>
  <si>
    <t>T100002</t>
  </si>
  <si>
    <t>Dodatna ulaganja</t>
  </si>
  <si>
    <t>Troškovi sudskih postupaka</t>
  </si>
  <si>
    <t>Zatezne kamate iz poslovnih odnosa</t>
  </si>
  <si>
    <t>Zakupnine i najamnine</t>
  </si>
  <si>
    <t>Ugovori o djelu</t>
  </si>
  <si>
    <t>T 100003</t>
  </si>
  <si>
    <t>Natjecanja</t>
  </si>
  <si>
    <t>Naknade troškova osobama izvan RO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</si>
  <si>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</si>
  <si>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</si>
  <si>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</si>
  <si>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</si>
  <si>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</si>
  <si>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</si>
  <si>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t xml:space="preserve">PLAN RASHODA I IZDATAKA </t>
  </si>
  <si>
    <t>Produženi boravak</t>
  </si>
  <si>
    <t>Reprezentacija</t>
  </si>
  <si>
    <t>T 100004</t>
  </si>
  <si>
    <t>Premije osiguranja</t>
  </si>
  <si>
    <t>Gradske</t>
  </si>
  <si>
    <t>AZOO</t>
  </si>
  <si>
    <t>Predsjednik ŠO:</t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</si>
  <si>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</si>
  <si>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</si>
  <si>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</si>
  <si>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</si>
  <si>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</si>
  <si>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</si>
  <si>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</si>
  <si>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</si>
  <si>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</si>
  <si>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</si>
  <si>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</si>
  <si>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</si>
  <si>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</si>
  <si>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</si>
  <si>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</si>
  <si>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Instrumenti,uređaji i strojevi</t>
  </si>
  <si>
    <t>SVEUKUPNO:</t>
  </si>
  <si>
    <t>Program 1003  Zadruga Zelinček</t>
  </si>
  <si>
    <t>Naknade građanima i kućanstvima</t>
  </si>
  <si>
    <t>Ostale naknade iz proračuna u novcu</t>
  </si>
  <si>
    <t>Tekući projekt T100030 SUFINANCIRANJE PREHRANE UČENIKA OŠ</t>
  </si>
  <si>
    <t xml:space="preserve">Izvor 4.S. ZAKLADA </t>
  </si>
  <si>
    <t>Izvor 4. ŠKOLSKA SHEMA Mlijeko i voće</t>
  </si>
  <si>
    <t>Ukupno prihodi i primici za 2019.</t>
  </si>
  <si>
    <t>Ukupno prihodi i primici za 2020.</t>
  </si>
  <si>
    <t>Aktivnost A100006 Produženi boravak</t>
  </si>
  <si>
    <t>Aktivnost T100003 Rashodi poslovanja</t>
  </si>
  <si>
    <t>Aktivnost T100008 Rashodi poslovanja</t>
  </si>
  <si>
    <t>Aktivnost T100004 Rashodi poslovanja</t>
  </si>
  <si>
    <t>Tekući projekt T100001 Županijska stručna vijeća-Kemija,Razredna nastava</t>
  </si>
  <si>
    <t>Tekući projekt T100002 Natjecanja</t>
  </si>
  <si>
    <t>Tekući projekt T100012 Oprema škola</t>
  </si>
  <si>
    <t xml:space="preserve"> </t>
  </si>
  <si>
    <r>
      <t xml:space="preserve">Opći prihodi i primici
Državni proračun
5.K.
</t>
    </r>
    <r>
      <rPr>
        <b/>
        <sz val="7"/>
        <color indexed="10"/>
        <rFont val="Arial"/>
        <family val="2"/>
      </rPr>
      <t>REBALANS 1</t>
    </r>
  </si>
  <si>
    <r>
      <t xml:space="preserve">Opći prihodi i primici
Županijski proračun
1.1.
</t>
    </r>
    <r>
      <rPr>
        <b/>
        <sz val="7"/>
        <color indexed="10"/>
        <rFont val="Arial"/>
        <family val="2"/>
      </rPr>
      <t>REBALANS 1</t>
    </r>
  </si>
  <si>
    <r>
      <t xml:space="preserve">Vlastiti prihodi
3.3.
</t>
    </r>
    <r>
      <rPr>
        <b/>
        <sz val="7"/>
        <color indexed="10"/>
        <rFont val="Arial"/>
        <family val="2"/>
      </rPr>
      <t>REBALANS 1</t>
    </r>
  </si>
  <si>
    <r>
      <t xml:space="preserve">Prihodi za posebne namjene
4.L.
</t>
    </r>
    <r>
      <rPr>
        <b/>
        <sz val="7"/>
        <color indexed="10"/>
        <rFont val="Arial"/>
        <family val="2"/>
      </rPr>
      <t>REBALANS 1</t>
    </r>
  </si>
  <si>
    <r>
      <t xml:space="preserve">Pomoći
5.K.
</t>
    </r>
    <r>
      <rPr>
        <b/>
        <sz val="8"/>
        <color indexed="10"/>
        <rFont val="Arial"/>
        <family val="2"/>
      </rPr>
      <t>REBALANS 1</t>
    </r>
    <r>
      <rPr>
        <b/>
        <sz val="8"/>
        <color indexed="8"/>
        <rFont val="Arial"/>
        <family val="2"/>
      </rPr>
      <t xml:space="preserve">
</t>
    </r>
  </si>
  <si>
    <r>
      <t xml:space="preserve">Donacije
6.3.
</t>
    </r>
    <r>
      <rPr>
        <b/>
        <sz val="7"/>
        <color indexed="10"/>
        <rFont val="Arial"/>
        <family val="2"/>
      </rPr>
      <t>REBALANS 1</t>
    </r>
  </si>
  <si>
    <t>Tekući projekt A100002 Pomoćnici u nastavi-Bez zasnivanja RO,Mladi za mlade, Pomoć sebi i drugima</t>
  </si>
  <si>
    <t xml:space="preserve">Naknade troškova osobama izvan radnog </t>
  </si>
  <si>
    <t xml:space="preserve">Naknade troškova osobama izvan RO </t>
  </si>
  <si>
    <t>Uredska oprema i namještaj</t>
  </si>
  <si>
    <t>Doprinos za obvezno zdravstveno osigur.</t>
  </si>
  <si>
    <t>Doprinos za obve.osiguranje u sl.nezap.</t>
  </si>
  <si>
    <t>Tekući projekt T100016 PROJEKT ŠKOLSKA PREHRANA</t>
  </si>
  <si>
    <t>Osiguravanje školske prehrane za djecu u Riziku od siromaštva</t>
  </si>
  <si>
    <t>Tekući projekt T100044 FINANCIRANJE NABAVE UDŽBENIKA U OSNOVNIM ŠKOLAMA</t>
  </si>
  <si>
    <t>Izvor 1. Zagrebačka županija-izvan decentralizacije, GRAD Sv.I.Zelina</t>
  </si>
  <si>
    <t xml:space="preserve">Ostale naknade građanima i kućanstvima  iz proračuna </t>
  </si>
  <si>
    <t>Naknade građanima i kućanstvima u naravi</t>
  </si>
  <si>
    <t>Tekući projekt T100004 OBLJETNICA ŠKOLA</t>
  </si>
  <si>
    <t>Naknade građanima i kućanstvima iz EU sr.</t>
  </si>
  <si>
    <t>Naknade građanima ikućanstvima iz EU sr.</t>
  </si>
  <si>
    <t>Tekući projekt T100033 ŠKOLSKA SHEMA</t>
  </si>
  <si>
    <t>PROJEKCIJA PLANA ZA 2020.</t>
  </si>
  <si>
    <t>PROJEKCIJA PLANA ZA 2021.</t>
  </si>
  <si>
    <t>Ukupno prihodi i primici za 2021.</t>
  </si>
  <si>
    <t>Prijedlog plana 
za 2019.</t>
  </si>
  <si>
    <t>Projekcija plana
za 2020.</t>
  </si>
  <si>
    <t>Projekcija plana 
za 2021.</t>
  </si>
  <si>
    <t>Uredski materijal i ostali mater.rashodi</t>
  </si>
  <si>
    <r>
      <t xml:space="preserve">FINANCIJSKI PLAN ZA 2019
</t>
    </r>
    <r>
      <rPr>
        <b/>
        <sz val="7"/>
        <color indexed="10"/>
        <rFont val="Arial"/>
        <family val="2"/>
      </rPr>
      <t>REBALANS 1</t>
    </r>
  </si>
  <si>
    <r>
      <t xml:space="preserve">FINANCIJSKI PLAN ZA 2019
</t>
    </r>
    <r>
      <rPr>
        <b/>
        <sz val="7"/>
        <color indexed="10"/>
        <rFont val="Arial"/>
        <family val="2"/>
      </rPr>
      <t>REBALANS 2</t>
    </r>
  </si>
  <si>
    <r>
      <t xml:space="preserve">Opći prihodi i primici
Državni proračun
5.K.
</t>
    </r>
    <r>
      <rPr>
        <b/>
        <sz val="7"/>
        <color indexed="10"/>
        <rFont val="Arial"/>
        <family val="2"/>
      </rPr>
      <t>REBALANS 2</t>
    </r>
  </si>
  <si>
    <t>Oprema za održavanje i zaštitu</t>
  </si>
  <si>
    <r>
      <t xml:space="preserve">Opći prihodi i primici
Županijski proračun
1.1.
</t>
    </r>
    <r>
      <rPr>
        <b/>
        <sz val="7"/>
        <color indexed="10"/>
        <rFont val="Arial"/>
        <family val="2"/>
      </rPr>
      <t>REBALANS 2</t>
    </r>
  </si>
  <si>
    <r>
      <t xml:space="preserve">Vlastiti prihodi
3.3.
</t>
    </r>
    <r>
      <rPr>
        <b/>
        <sz val="7"/>
        <color indexed="10"/>
        <rFont val="Arial"/>
        <family val="2"/>
      </rPr>
      <t>REBALANS 2</t>
    </r>
  </si>
  <si>
    <r>
      <t xml:space="preserve">Prihodi za posebne namjene
4.L.
</t>
    </r>
    <r>
      <rPr>
        <b/>
        <sz val="7"/>
        <color indexed="10"/>
        <rFont val="Arial"/>
        <family val="2"/>
      </rPr>
      <t>REBALANS 2</t>
    </r>
  </si>
  <si>
    <r>
      <t xml:space="preserve">Pomoći
5.K.
</t>
    </r>
    <r>
      <rPr>
        <b/>
        <sz val="8"/>
        <color indexed="10"/>
        <rFont val="Arial"/>
        <family val="2"/>
      </rPr>
      <t>REBALANS 2</t>
    </r>
    <r>
      <rPr>
        <b/>
        <sz val="8"/>
        <color indexed="8"/>
        <rFont val="Arial"/>
        <family val="2"/>
      </rPr>
      <t xml:space="preserve">
</t>
    </r>
  </si>
  <si>
    <r>
      <t xml:space="preserve">Donacije
6.3.
</t>
    </r>
    <r>
      <rPr>
        <b/>
        <sz val="7"/>
        <color indexed="10"/>
        <rFont val="Arial"/>
        <family val="2"/>
      </rPr>
      <t>REBALANS 2</t>
    </r>
  </si>
  <si>
    <r>
      <t xml:space="preserve">PRIJEDLOG FINANCIJSKOG PLANA OSNOVNA ŠKOLA DRAGUTINA DOMJANIĆA, Sveti Ivan Zelina 
 ZA 2018. I PROJEKCIJA PLANA ZA  2019. I 2020. GODINU
OPĆI DIO  </t>
    </r>
    <r>
      <rPr>
        <b/>
        <i/>
        <sz val="14"/>
        <color indexed="10"/>
        <rFont val="Arial"/>
        <family val="2"/>
      </rPr>
      <t>Rebalans 2</t>
    </r>
  </si>
  <si>
    <r>
      <t xml:space="preserve">PLAN PRIHODA I PRIMITAKA    </t>
    </r>
    <r>
      <rPr>
        <b/>
        <i/>
        <sz val="14"/>
        <color indexed="10"/>
        <rFont val="Arial"/>
        <family val="2"/>
      </rPr>
      <t>Rebalans 2</t>
    </r>
  </si>
  <si>
    <t>P631001T100006</t>
  </si>
  <si>
    <r>
      <rPr>
        <b/>
        <sz val="9"/>
        <color indexed="10"/>
        <rFont val="Arial"/>
        <family val="2"/>
      </rPr>
      <t>P151001A100001 DEC.</t>
    </r>
    <r>
      <rPr>
        <sz val="9"/>
        <color indexed="8"/>
        <rFont val="Arial"/>
        <family val="2"/>
      </rPr>
      <t xml:space="preserve">      P631001A100001</t>
    </r>
  </si>
  <si>
    <t>P631001T10003</t>
  </si>
  <si>
    <t>P631001T100004</t>
  </si>
  <si>
    <t>P631001T100001</t>
  </si>
  <si>
    <t>P631001T100002</t>
  </si>
  <si>
    <t>P631001T100011</t>
  </si>
  <si>
    <t>P631001T100012</t>
  </si>
  <si>
    <t>Aktivnost A100001 Tekuće i investicijsko održavanje u školstvu   P631001T100014</t>
  </si>
  <si>
    <t>Ana Poldrugač, v.r.</t>
  </si>
  <si>
    <t xml:space="preserve">U Svetom Ivanu Zelini,3.10.2019.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</si>
</sst>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  <numFmt numFmtId="181" formatCode="#,##0\ &quot;kn&quot;"/>
  </numFmts>
  <fonts count="9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Arial"/>
      <family val="2"/>
    </font>
    <font>
      <b/>
      <sz val="10"/>
      <color rgb="FFFF0000"/>
      <name val="MS Sans Serif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5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Border="1" applyAlignment="1">
      <alignment horizontal="right"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50" borderId="41" xfId="0" applyNumberFormat="1" applyFont="1" applyFill="1" applyBorder="1" applyAlignment="1" applyProtection="1">
      <alignment wrapText="1"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4" fontId="83" fillId="0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4" fontId="23" fillId="0" borderId="44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6" fillId="28" borderId="41" xfId="0" applyNumberFormat="1" applyFont="1" applyFill="1" applyBorder="1" applyAlignment="1" applyProtection="1">
      <alignment horizontal="center"/>
      <protection/>
    </xf>
    <xf numFmtId="0" fontId="26" fillId="28" borderId="41" xfId="0" applyNumberFormat="1" applyFont="1" applyFill="1" applyBorder="1" applyAlignment="1" applyProtection="1">
      <alignment wrapText="1"/>
      <protection/>
    </xf>
    <xf numFmtId="4" fontId="24" fillId="28" borderId="41" xfId="0" applyNumberFormat="1" applyFont="1" applyFill="1" applyBorder="1" applyAlignment="1" applyProtection="1">
      <alignment/>
      <protection/>
    </xf>
    <xf numFmtId="4" fontId="24" fillId="50" borderId="41" xfId="0" applyNumberFormat="1" applyFont="1" applyFill="1" applyBorder="1" applyAlignment="1" applyProtection="1">
      <alignment/>
      <protection/>
    </xf>
    <xf numFmtId="0" fontId="26" fillId="12" borderId="41" xfId="0" applyNumberFormat="1" applyFont="1" applyFill="1" applyBorder="1" applyAlignment="1" applyProtection="1">
      <alignment horizontal="center"/>
      <protection/>
    </xf>
    <xf numFmtId="0" fontId="26" fillId="12" borderId="41" xfId="0" applyNumberFormat="1" applyFont="1" applyFill="1" applyBorder="1" applyAlignment="1" applyProtection="1">
      <alignment wrapText="1"/>
      <protection/>
    </xf>
    <xf numFmtId="4" fontId="24" fillId="12" borderId="41" xfId="0" applyNumberFormat="1" applyFont="1" applyFill="1" applyBorder="1" applyAlignment="1" applyProtection="1">
      <alignment/>
      <protection/>
    </xf>
    <xf numFmtId="0" fontId="26" fillId="51" borderId="41" xfId="0" applyNumberFormat="1" applyFont="1" applyFill="1" applyBorder="1" applyAlignment="1" applyProtection="1">
      <alignment wrapText="1"/>
      <protection/>
    </xf>
    <xf numFmtId="4" fontId="24" fillId="51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6" fillId="51" borderId="47" xfId="0" applyNumberFormat="1" applyFont="1" applyFill="1" applyBorder="1" applyAlignment="1" applyProtection="1">
      <alignment horizontal="center"/>
      <protection/>
    </xf>
    <xf numFmtId="4" fontId="24" fillId="51" borderId="47" xfId="0" applyNumberFormat="1" applyFont="1" applyFill="1" applyBorder="1" applyAlignment="1" applyProtection="1">
      <alignment/>
      <protection/>
    </xf>
    <xf numFmtId="4" fontId="23" fillId="51" borderId="47" xfId="0" applyNumberFormat="1" applyFont="1" applyFill="1" applyBorder="1" applyAlignment="1" applyProtection="1">
      <alignment/>
      <protection/>
    </xf>
    <xf numFmtId="0" fontId="26" fillId="51" borderId="41" xfId="0" applyNumberFormat="1" applyFont="1" applyFill="1" applyBorder="1" applyAlignment="1" applyProtection="1">
      <alignment horizontal="left"/>
      <protection/>
    </xf>
    <xf numFmtId="0" fontId="26" fillId="51" borderId="47" xfId="0" applyNumberFormat="1" applyFont="1" applyFill="1" applyBorder="1" applyAlignment="1" applyProtection="1">
      <alignment horizontal="left"/>
      <protection/>
    </xf>
    <xf numFmtId="0" fontId="26" fillId="51" borderId="47" xfId="0" applyNumberFormat="1" applyFont="1" applyFill="1" applyBorder="1" applyAlignment="1" applyProtection="1">
      <alignment wrapText="1"/>
      <protection/>
    </xf>
    <xf numFmtId="4" fontId="24" fillId="51" borderId="44" xfId="0" applyNumberFormat="1" applyFont="1" applyFill="1" applyBorder="1" applyAlignment="1" applyProtection="1">
      <alignment/>
      <protection/>
    </xf>
    <xf numFmtId="4" fontId="23" fillId="51" borderId="41" xfId="0" applyNumberFormat="1" applyFont="1" applyFill="1" applyBorder="1" applyAlignment="1" applyProtection="1">
      <alignment/>
      <protection/>
    </xf>
    <xf numFmtId="4" fontId="24" fillId="28" borderId="47" xfId="0" applyNumberFormat="1" applyFont="1" applyFill="1" applyBorder="1" applyAlignment="1" applyProtection="1">
      <alignment/>
      <protection/>
    </xf>
    <xf numFmtId="4" fontId="23" fillId="28" borderId="47" xfId="0" applyNumberFormat="1" applyFont="1" applyFill="1" applyBorder="1" applyAlignment="1" applyProtection="1">
      <alignment/>
      <protection/>
    </xf>
    <xf numFmtId="4" fontId="23" fillId="12" borderId="41" xfId="0" applyNumberFormat="1" applyFont="1" applyFill="1" applyBorder="1" applyAlignment="1" applyProtection="1">
      <alignment/>
      <protection/>
    </xf>
    <xf numFmtId="4" fontId="26" fillId="51" borderId="47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0" fontId="25" fillId="50" borderId="41" xfId="0" applyNumberFormat="1" applyFont="1" applyFill="1" applyBorder="1" applyAlignment="1" applyProtection="1">
      <alignment horizontal="center"/>
      <protection/>
    </xf>
    <xf numFmtId="4" fontId="23" fillId="50" borderId="41" xfId="0" applyNumberFormat="1" applyFont="1" applyFill="1" applyBorder="1" applyAlignment="1" applyProtection="1">
      <alignment/>
      <protection/>
    </xf>
    <xf numFmtId="0" fontId="23" fillId="50" borderId="41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52" borderId="41" xfId="0" applyNumberFormat="1" applyFont="1" applyFill="1" applyBorder="1" applyAlignment="1" applyProtection="1">
      <alignment wrapText="1"/>
      <protection/>
    </xf>
    <xf numFmtId="0" fontId="25" fillId="52" borderId="41" xfId="0" applyNumberFormat="1" applyFont="1" applyFill="1" applyBorder="1" applyAlignment="1" applyProtection="1">
      <alignment horizontal="center"/>
      <protection/>
    </xf>
    <xf numFmtId="4" fontId="24" fillId="52" borderId="41" xfId="0" applyNumberFormat="1" applyFont="1" applyFill="1" applyBorder="1" applyAlignment="1" applyProtection="1">
      <alignment/>
      <protection/>
    </xf>
    <xf numFmtId="4" fontId="40" fillId="0" borderId="41" xfId="0" applyNumberFormat="1" applyFont="1" applyFill="1" applyBorder="1" applyAlignment="1" applyProtection="1">
      <alignment/>
      <protection/>
    </xf>
    <xf numFmtId="4" fontId="23" fillId="52" borderId="41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7" xfId="0" applyNumberFormat="1" applyFont="1" applyFill="1" applyBorder="1" applyAlignment="1" applyProtection="1">
      <alignment/>
      <protection/>
    </xf>
    <xf numFmtId="0" fontId="26" fillId="52" borderId="47" xfId="0" applyNumberFormat="1" applyFont="1" applyFill="1" applyBorder="1" applyAlignment="1" applyProtection="1">
      <alignment horizontal="center"/>
      <protection/>
    </xf>
    <xf numFmtId="0" fontId="26" fillId="52" borderId="47" xfId="0" applyNumberFormat="1" applyFont="1" applyFill="1" applyBorder="1" applyAlignment="1" applyProtection="1">
      <alignment wrapText="1"/>
      <protection/>
    </xf>
    <xf numFmtId="0" fontId="25" fillId="12" borderId="41" xfId="0" applyNumberFormat="1" applyFont="1" applyFill="1" applyBorder="1" applyAlignment="1" applyProtection="1">
      <alignment wrapText="1"/>
      <protection/>
    </xf>
    <xf numFmtId="0" fontId="26" fillId="12" borderId="47" xfId="0" applyNumberFormat="1" applyFont="1" applyFill="1" applyBorder="1" applyAlignment="1" applyProtection="1">
      <alignment horizontal="center"/>
      <protection/>
    </xf>
    <xf numFmtId="0" fontId="26" fillId="12" borderId="47" xfId="0" applyNumberFormat="1" applyFont="1" applyFill="1" applyBorder="1" applyAlignment="1" applyProtection="1">
      <alignment wrapText="1"/>
      <protection/>
    </xf>
    <xf numFmtId="4" fontId="23" fillId="12" borderId="47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12" borderId="41" xfId="0" applyNumberFormat="1" applyFont="1" applyFill="1" applyBorder="1" applyAlignment="1" applyProtection="1">
      <alignment horizontal="center"/>
      <protection/>
    </xf>
    <xf numFmtId="0" fontId="23" fillId="52" borderId="41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42" fillId="51" borderId="47" xfId="0" applyNumberFormat="1" applyFont="1" applyFill="1" applyBorder="1" applyAlignment="1" applyProtection="1">
      <alignment/>
      <protection/>
    </xf>
    <xf numFmtId="4" fontId="43" fillId="12" borderId="41" xfId="0" applyNumberFormat="1" applyFont="1" applyFill="1" applyBorder="1" applyAlignment="1" applyProtection="1">
      <alignment/>
      <protection/>
    </xf>
    <xf numFmtId="4" fontId="24" fillId="12" borderId="47" xfId="0" applyNumberFormat="1" applyFont="1" applyFill="1" applyBorder="1" applyAlignment="1" applyProtection="1">
      <alignment/>
      <protection/>
    </xf>
    <xf numFmtId="0" fontId="42" fillId="0" borderId="41" xfId="0" applyNumberFormat="1" applyFont="1" applyFill="1" applyBorder="1" applyAlignment="1" applyProtection="1">
      <alignment horizontal="center"/>
      <protection/>
    </xf>
    <xf numFmtId="4" fontId="84" fillId="52" borderId="41" xfId="0" applyNumberFormat="1" applyFont="1" applyFill="1" applyBorder="1" applyAlignment="1" applyProtection="1">
      <alignment/>
      <protection/>
    </xf>
    <xf numFmtId="0" fontId="85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5" xfId="0" applyNumberFormat="1" applyFont="1" applyFill="1" applyBorder="1" applyAlignment="1" applyProtection="1">
      <alignment/>
      <protection/>
    </xf>
    <xf numFmtId="0" fontId="0" fillId="51" borderId="47" xfId="0" applyNumberFormat="1" applyFill="1" applyBorder="1" applyAlignment="1" applyProtection="1">
      <alignment/>
      <protection/>
    </xf>
    <xf numFmtId="0" fontId="44" fillId="0" borderId="48" xfId="0" applyNumberFormat="1" applyFont="1" applyFill="1" applyBorder="1" applyAlignment="1" applyProtection="1">
      <alignment horizontal="center" vertical="center" wrapText="1"/>
      <protection/>
    </xf>
    <xf numFmtId="0" fontId="26" fillId="51" borderId="47" xfId="0" applyNumberFormat="1" applyFont="1" applyFill="1" applyBorder="1" applyAlignment="1" applyProtection="1">
      <alignment/>
      <protection/>
    </xf>
    <xf numFmtId="0" fontId="22" fillId="28" borderId="47" xfId="0" applyNumberFormat="1" applyFont="1" applyFill="1" applyBorder="1" applyAlignment="1" applyProtection="1">
      <alignment horizontal="center"/>
      <protection/>
    </xf>
    <xf numFmtId="0" fontId="22" fillId="28" borderId="47" xfId="0" applyNumberFormat="1" applyFont="1" applyFill="1" applyBorder="1" applyAlignment="1" applyProtection="1">
      <alignment wrapText="1"/>
      <protection/>
    </xf>
    <xf numFmtId="4" fontId="43" fillId="28" borderId="47" xfId="0" applyNumberFormat="1" applyFont="1" applyFill="1" applyBorder="1" applyAlignment="1" applyProtection="1">
      <alignment/>
      <protection/>
    </xf>
    <xf numFmtId="4" fontId="40" fillId="28" borderId="47" xfId="0" applyNumberFormat="1" applyFont="1" applyFill="1" applyBorder="1" applyAlignment="1" applyProtection="1">
      <alignment/>
      <protection/>
    </xf>
    <xf numFmtId="4" fontId="43" fillId="28" borderId="41" xfId="0" applyNumberFormat="1" applyFont="1" applyFill="1" applyBorder="1" applyAlignment="1" applyProtection="1">
      <alignment/>
      <protection/>
    </xf>
    <xf numFmtId="4" fontId="86" fillId="51" borderId="41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/>
    </xf>
    <xf numFmtId="4" fontId="33" fillId="0" borderId="41" xfId="0" applyNumberFormat="1" applyFont="1" applyBorder="1" applyAlignment="1">
      <alignment horizontal="right"/>
    </xf>
    <xf numFmtId="4" fontId="33" fillId="0" borderId="41" xfId="0" applyNumberFormat="1" applyFont="1" applyFill="1" applyBorder="1" applyAlignment="1" applyProtection="1">
      <alignment horizontal="right" wrapText="1"/>
      <protection/>
    </xf>
    <xf numFmtId="4" fontId="26" fillId="0" borderId="41" xfId="0" applyNumberFormat="1" applyFont="1" applyFill="1" applyBorder="1" applyAlignment="1" applyProtection="1">
      <alignment horizontal="center" wrapText="1"/>
      <protection/>
    </xf>
    <xf numFmtId="0" fontId="25" fillId="50" borderId="44" xfId="0" applyNumberFormat="1" applyFont="1" applyFill="1" applyBorder="1" applyAlignment="1" applyProtection="1">
      <alignment horizontal="center"/>
      <protection/>
    </xf>
    <xf numFmtId="0" fontId="25" fillId="50" borderId="44" xfId="0" applyNumberFormat="1" applyFont="1" applyFill="1" applyBorder="1" applyAlignment="1" applyProtection="1">
      <alignment wrapText="1"/>
      <protection/>
    </xf>
    <xf numFmtId="4" fontId="24" fillId="50" borderId="44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0" fontId="26" fillId="51" borderId="41" xfId="0" applyNumberFormat="1" applyFont="1" applyFill="1" applyBorder="1" applyAlignment="1" applyProtection="1">
      <alignment/>
      <protection/>
    </xf>
    <xf numFmtId="0" fontId="0" fillId="51" borderId="41" xfId="0" applyNumberFormat="1" applyFill="1" applyBorder="1" applyAlignment="1" applyProtection="1">
      <alignment/>
      <protection/>
    </xf>
    <xf numFmtId="4" fontId="83" fillId="0" borderId="0" xfId="0" applyNumberFormat="1" applyFont="1" applyFill="1" applyBorder="1" applyAlignment="1" applyProtection="1">
      <alignment/>
      <protection/>
    </xf>
    <xf numFmtId="4" fontId="47" fillId="51" borderId="44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wrapText="1"/>
    </xf>
    <xf numFmtId="4" fontId="21" fillId="0" borderId="20" xfId="0" applyNumberFormat="1" applyFont="1" applyBorder="1" applyAlignment="1">
      <alignment horizontal="center" vertical="center" wrapText="1"/>
    </xf>
    <xf numFmtId="4" fontId="42" fillId="12" borderId="41" xfId="0" applyNumberFormat="1" applyFont="1" applyFill="1" applyBorder="1" applyAlignment="1" applyProtection="1">
      <alignment/>
      <protection/>
    </xf>
    <xf numFmtId="4" fontId="40" fillId="52" borderId="41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46" xfId="0" applyNumberForma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4" fontId="21" fillId="0" borderId="34" xfId="0" applyNumberFormat="1" applyFont="1" applyBorder="1" applyAlignment="1">
      <alignment/>
    </xf>
    <xf numFmtId="0" fontId="27" fillId="0" borderId="4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8" xfId="0" applyFont="1" applyBorder="1" applyAlignment="1" quotePrefix="1">
      <alignment horizontal="left" wrapText="1"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5" fillId="0" borderId="48" xfId="0" applyNumberFormat="1" applyFont="1" applyFill="1" applyBorder="1" applyAlignment="1" applyProtection="1">
      <alignment horizontal="left" wrapText="1"/>
      <protection/>
    </xf>
    <xf numFmtId="0" fontId="35" fillId="0" borderId="42" xfId="0" applyFont="1" applyBorder="1" applyAlignment="1" quotePrefix="1">
      <alignment horizontal="left"/>
    </xf>
    <xf numFmtId="0" fontId="35" fillId="0" borderId="40" xfId="0" applyFont="1" applyBorder="1" applyAlignment="1" quotePrefix="1">
      <alignment horizontal="left"/>
    </xf>
    <xf numFmtId="0" fontId="35" fillId="0" borderId="48" xfId="0" applyFont="1" applyBorder="1" applyAlignment="1" quotePrefix="1">
      <alignment horizontal="left"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 quotePrefix="1">
      <alignment horizontal="left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3" fillId="0" borderId="40" xfId="0" applyNumberFormat="1" applyFont="1" applyFill="1" applyBorder="1" applyAlignment="1" applyProtection="1">
      <alignment horizontal="left" wrapText="1"/>
      <protection/>
    </xf>
    <xf numFmtId="0" fontId="33" fillId="0" borderId="48" xfId="0" applyNumberFormat="1" applyFont="1" applyFill="1" applyBorder="1" applyAlignment="1" applyProtection="1">
      <alignment horizontal="left"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5" fillId="0" borderId="3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/>
    </xf>
    <xf numFmtId="0" fontId="33" fillId="0" borderId="46" xfId="0" applyNumberFormat="1" applyFont="1" applyFill="1" applyBorder="1" applyAlignment="1" applyProtection="1">
      <alignment horizontal="center" vertical="center"/>
      <protection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47" xfId="0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 wrapText="1"/>
      <protection/>
    </xf>
    <xf numFmtId="0" fontId="38" fillId="0" borderId="47" xfId="0" applyNumberFormat="1" applyFont="1" applyFill="1" applyBorder="1" applyAlignment="1" applyProtection="1">
      <alignment horizontal="center" vertical="center" wrapText="1"/>
      <protection/>
    </xf>
    <xf numFmtId="0" fontId="42" fillId="0" borderId="42" xfId="0" applyNumberFormat="1" applyFont="1" applyFill="1" applyBorder="1" applyAlignment="1" applyProtection="1">
      <alignment horizontal="center" vertical="top" wrapText="1"/>
      <protection/>
    </xf>
    <xf numFmtId="0" fontId="42" fillId="0" borderId="48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0" fontId="39" fillId="35" borderId="44" xfId="0" applyNumberFormat="1" applyFont="1" applyFill="1" applyBorder="1" applyAlignment="1" applyProtection="1">
      <alignment horizontal="center" vertical="center" wrapText="1"/>
      <protection/>
    </xf>
    <xf numFmtId="0" fontId="39" fillId="35" borderId="47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NumberFormat="1" applyFont="1" applyFill="1" applyBorder="1" applyAlignment="1" applyProtection="1">
      <alignment wrapText="1"/>
      <protection/>
    </xf>
    <xf numFmtId="0" fontId="89" fillId="0" borderId="0" xfId="0" applyNumberFormat="1" applyFont="1" applyFill="1" applyBorder="1" applyAlignment="1" applyProtection="1">
      <alignment/>
      <protection/>
    </xf>
    <xf numFmtId="0" fontId="90" fillId="0" borderId="46" xfId="0" applyNumberFormat="1" applyFont="1" applyFill="1" applyBorder="1" applyAlignment="1" applyProtection="1">
      <alignment wrapText="1"/>
      <protection/>
    </xf>
    <xf numFmtId="0" fontId="87" fillId="0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0" fontId="92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0" fillId="0" borderId="46" xfId="0" applyNumberForma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672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672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01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01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1" customWidth="1"/>
    <col min="5" max="5" width="44.7109375" style="10" customWidth="1"/>
    <col min="6" max="6" width="17.281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74.25" customHeight="1">
      <c r="A1" s="208" t="s">
        <v>195</v>
      </c>
      <c r="B1" s="208"/>
      <c r="C1" s="208"/>
      <c r="D1" s="208"/>
      <c r="E1" s="208"/>
      <c r="F1" s="208"/>
      <c r="G1" s="208"/>
      <c r="H1" s="208"/>
    </row>
    <row r="2" spans="1:5" ht="0.75" customHeight="1">
      <c r="A2" s="71"/>
      <c r="B2" s="72"/>
      <c r="C2" s="72"/>
      <c r="D2" s="72"/>
      <c r="E2" s="72"/>
    </row>
    <row r="3" spans="1:9" ht="27.75" customHeight="1">
      <c r="A3" s="209"/>
      <c r="B3" s="210"/>
      <c r="C3" s="210"/>
      <c r="D3" s="210"/>
      <c r="E3" s="211"/>
      <c r="F3" s="73" t="s">
        <v>182</v>
      </c>
      <c r="G3" s="73" t="s">
        <v>183</v>
      </c>
      <c r="H3" s="74" t="s">
        <v>184</v>
      </c>
      <c r="I3" s="75"/>
    </row>
    <row r="4" spans="1:9" ht="27.75" customHeight="1">
      <c r="A4" s="212" t="s">
        <v>38</v>
      </c>
      <c r="B4" s="213"/>
      <c r="C4" s="213"/>
      <c r="D4" s="213"/>
      <c r="E4" s="214"/>
      <c r="F4" s="180">
        <f>F5+F6</f>
        <v>13860000.87</v>
      </c>
      <c r="G4" s="180">
        <f>F4</f>
        <v>13860000.87</v>
      </c>
      <c r="H4" s="180">
        <f>H5+H6</f>
        <v>13860000.87</v>
      </c>
      <c r="I4" s="90"/>
    </row>
    <row r="5" spans="1:8" ht="22.5" customHeight="1">
      <c r="A5" s="212" t="s">
        <v>0</v>
      </c>
      <c r="B5" s="213"/>
      <c r="C5" s="213"/>
      <c r="D5" s="213"/>
      <c r="E5" s="214"/>
      <c r="F5" s="178">
        <v>13860000.87</v>
      </c>
      <c r="G5" s="178">
        <f>F5</f>
        <v>13860000.87</v>
      </c>
      <c r="H5" s="178">
        <f>G5</f>
        <v>13860000.87</v>
      </c>
    </row>
    <row r="6" spans="1:8" ht="22.5" customHeight="1">
      <c r="A6" s="215" t="s">
        <v>1</v>
      </c>
      <c r="B6" s="216"/>
      <c r="C6" s="216"/>
      <c r="D6" s="216"/>
      <c r="E6" s="217"/>
      <c r="F6" s="77">
        <v>0</v>
      </c>
      <c r="G6" s="77"/>
      <c r="H6" s="77"/>
    </row>
    <row r="7" spans="1:8" ht="22.5" customHeight="1">
      <c r="A7" s="91" t="s">
        <v>39</v>
      </c>
      <c r="B7" s="76"/>
      <c r="C7" s="76"/>
      <c r="D7" s="76"/>
      <c r="E7" s="76"/>
      <c r="F7" s="178">
        <f>F8+F9</f>
        <v>13860000.87</v>
      </c>
      <c r="G7" s="178">
        <f>F7</f>
        <v>13860000.87</v>
      </c>
      <c r="H7" s="178">
        <f>G7</f>
        <v>13860000.87</v>
      </c>
    </row>
    <row r="8" spans="1:8" ht="22.5" customHeight="1">
      <c r="A8" s="218" t="s">
        <v>2</v>
      </c>
      <c r="B8" s="219"/>
      <c r="C8" s="219"/>
      <c r="D8" s="219"/>
      <c r="E8" s="220"/>
      <c r="F8" s="179">
        <v>13458962.92</v>
      </c>
      <c r="G8" s="179">
        <f>F8</f>
        <v>13458962.92</v>
      </c>
      <c r="H8" s="179">
        <f>G8</f>
        <v>13458962.92</v>
      </c>
    </row>
    <row r="9" spans="1:8" ht="22.5" customHeight="1">
      <c r="A9" s="215" t="s">
        <v>3</v>
      </c>
      <c r="B9" s="216"/>
      <c r="C9" s="216"/>
      <c r="D9" s="216"/>
      <c r="E9" s="217"/>
      <c r="F9" s="179">
        <v>401037.95</v>
      </c>
      <c r="G9" s="179">
        <f>F9</f>
        <v>401037.95</v>
      </c>
      <c r="H9" s="179">
        <f>F9</f>
        <v>401037.95</v>
      </c>
    </row>
    <row r="10" spans="1:8" ht="22.5" customHeight="1">
      <c r="A10" s="218" t="s">
        <v>4</v>
      </c>
      <c r="B10" s="219"/>
      <c r="C10" s="219"/>
      <c r="D10" s="219"/>
      <c r="E10" s="220"/>
      <c r="F10" s="78">
        <f>+F4-F7</f>
        <v>0</v>
      </c>
      <c r="G10" s="78">
        <f>+G4-G7</f>
        <v>0</v>
      </c>
      <c r="H10" s="78">
        <f>+H4-H7</f>
        <v>0</v>
      </c>
    </row>
    <row r="11" spans="1:8" ht="25.5" customHeight="1">
      <c r="A11" s="221"/>
      <c r="B11" s="221"/>
      <c r="C11" s="221"/>
      <c r="D11" s="221"/>
      <c r="E11" s="221"/>
      <c r="F11" s="221"/>
      <c r="G11" s="221"/>
      <c r="H11" s="221"/>
    </row>
    <row r="12" spans="1:8" ht="27.75" customHeight="1">
      <c r="A12" s="209"/>
      <c r="B12" s="210"/>
      <c r="C12" s="210"/>
      <c r="D12" s="210"/>
      <c r="E12" s="211"/>
      <c r="F12" s="73" t="s">
        <v>182</v>
      </c>
      <c r="G12" s="73" t="s">
        <v>183</v>
      </c>
      <c r="H12" s="74" t="s">
        <v>184</v>
      </c>
    </row>
    <row r="13" spans="1:8" ht="22.5" customHeight="1">
      <c r="A13" s="222" t="s">
        <v>5</v>
      </c>
      <c r="B13" s="223"/>
      <c r="C13" s="223"/>
      <c r="D13" s="223"/>
      <c r="E13" s="224"/>
      <c r="F13" s="79"/>
      <c r="G13" s="79">
        <v>0</v>
      </c>
      <c r="H13" s="78">
        <v>0</v>
      </c>
    </row>
    <row r="14" spans="1:8" s="66" customFormat="1" ht="25.5" customHeight="1">
      <c r="A14" s="207"/>
      <c r="B14" s="207"/>
      <c r="C14" s="207"/>
      <c r="D14" s="207"/>
      <c r="E14" s="207"/>
      <c r="F14" s="207"/>
      <c r="G14" s="207"/>
      <c r="H14" s="207"/>
    </row>
    <row r="15" spans="1:8" s="66" customFormat="1" ht="27.75" customHeight="1">
      <c r="A15" s="209"/>
      <c r="B15" s="210"/>
      <c r="C15" s="210"/>
      <c r="D15" s="210"/>
      <c r="E15" s="211"/>
      <c r="F15" s="73" t="s">
        <v>182</v>
      </c>
      <c r="G15" s="73" t="s">
        <v>183</v>
      </c>
      <c r="H15" s="74" t="s">
        <v>184</v>
      </c>
    </row>
    <row r="16" spans="1:8" s="66" customFormat="1" ht="22.5" customHeight="1">
      <c r="A16" s="212" t="s">
        <v>6</v>
      </c>
      <c r="B16" s="213"/>
      <c r="C16" s="213"/>
      <c r="D16" s="213"/>
      <c r="E16" s="214"/>
      <c r="F16" s="77"/>
      <c r="G16" s="77"/>
      <c r="H16" s="77"/>
    </row>
    <row r="17" spans="1:8" s="66" customFormat="1" ht="22.5" customHeight="1">
      <c r="A17" s="212" t="s">
        <v>7</v>
      </c>
      <c r="B17" s="213"/>
      <c r="C17" s="213"/>
      <c r="D17" s="213"/>
      <c r="E17" s="214"/>
      <c r="F17" s="77"/>
      <c r="G17" s="77"/>
      <c r="H17" s="77"/>
    </row>
    <row r="18" spans="1:8" s="66" customFormat="1" ht="22.5" customHeight="1">
      <c r="A18" s="218" t="s">
        <v>8</v>
      </c>
      <c r="B18" s="219"/>
      <c r="C18" s="219"/>
      <c r="D18" s="219"/>
      <c r="E18" s="220"/>
      <c r="F18" s="77"/>
      <c r="G18" s="77"/>
      <c r="H18" s="77"/>
    </row>
    <row r="19" spans="1:8" s="66" customFormat="1" ht="19.5" customHeight="1">
      <c r="A19" s="218" t="s">
        <v>9</v>
      </c>
      <c r="B19" s="219"/>
      <c r="C19" s="219"/>
      <c r="D19" s="219"/>
      <c r="E19" s="220"/>
      <c r="F19" s="77"/>
      <c r="G19" s="77">
        <f>SUM(G10,G13,G18)</f>
        <v>0</v>
      </c>
      <c r="H19" s="77">
        <f>SUM(H10,H13,H18)</f>
        <v>0</v>
      </c>
    </row>
    <row r="20" spans="1:5" s="66" customFormat="1" ht="18" customHeight="1">
      <c r="A20" s="80"/>
      <c r="B20" s="72"/>
      <c r="C20" s="72"/>
      <c r="D20" s="72"/>
      <c r="E20" s="72"/>
    </row>
  </sheetData>
  <sheetProtection/>
  <mergeCells count="17">
    <mergeCell ref="A15:E15"/>
    <mergeCell ref="A16:E16"/>
    <mergeCell ref="A17:E17"/>
    <mergeCell ref="A18:E18"/>
    <mergeCell ref="A19:E19"/>
    <mergeCell ref="A9:E9"/>
    <mergeCell ref="A10:E10"/>
    <mergeCell ref="A11:H11"/>
    <mergeCell ref="A12:E12"/>
    <mergeCell ref="A13:E13"/>
    <mergeCell ref="A14:H14"/>
    <mergeCell ref="A1:H1"/>
    <mergeCell ref="A3:E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7">
      <selection activeCell="E25" sqref="E25"/>
    </sheetView>
  </sheetViews>
  <sheetFormatPr defaultColWidth="11.421875" defaultRowHeight="12.75"/>
  <cols>
    <col min="1" max="1" width="16.00390625" style="36" customWidth="1"/>
    <col min="2" max="4" width="17.57421875" style="36" customWidth="1"/>
    <col min="5" max="5" width="17.57421875" style="67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8" t="s">
        <v>196</v>
      </c>
      <c r="B1" s="208"/>
      <c r="C1" s="208"/>
      <c r="D1" s="208"/>
      <c r="E1" s="208"/>
      <c r="F1" s="208"/>
      <c r="G1" s="208"/>
      <c r="H1" s="208"/>
      <c r="I1" s="208"/>
    </row>
    <row r="2" spans="1:9" s="1" customFormat="1" ht="7.5" customHeight="1" thickBot="1">
      <c r="A2" s="15"/>
      <c r="I2" s="16" t="s">
        <v>10</v>
      </c>
    </row>
    <row r="3" spans="1:9" s="1" customFormat="1" ht="26.25" thickBot="1">
      <c r="A3" s="86" t="s">
        <v>11</v>
      </c>
      <c r="B3" s="230">
        <v>2019</v>
      </c>
      <c r="C3" s="231"/>
      <c r="D3" s="232"/>
      <c r="E3" s="232"/>
      <c r="F3" s="232"/>
      <c r="G3" s="232"/>
      <c r="H3" s="232"/>
      <c r="I3" s="233"/>
    </row>
    <row r="4" spans="1:9" s="1" customFormat="1" ht="77.25" thickBot="1">
      <c r="A4" s="87" t="s">
        <v>12</v>
      </c>
      <c r="B4" s="17" t="s">
        <v>52</v>
      </c>
      <c r="C4" s="17" t="s">
        <v>63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9" t="s">
        <v>19</v>
      </c>
    </row>
    <row r="5" spans="1:9" s="1" customFormat="1" ht="12.75">
      <c r="A5" s="3">
        <v>6341</v>
      </c>
      <c r="B5" s="4"/>
      <c r="C5" s="200">
        <v>12000</v>
      </c>
      <c r="D5" s="5"/>
      <c r="E5" s="6"/>
      <c r="F5" s="93"/>
      <c r="G5" s="7"/>
      <c r="H5" s="8"/>
      <c r="I5" s="9"/>
    </row>
    <row r="6" spans="1:9" s="1" customFormat="1" ht="12.75">
      <c r="A6" s="20">
        <v>6361</v>
      </c>
      <c r="B6" s="184"/>
      <c r="C6" s="198">
        <v>10479303</v>
      </c>
      <c r="D6" s="22"/>
      <c r="E6" s="185"/>
      <c r="F6" s="199">
        <v>397312</v>
      </c>
      <c r="G6" s="186"/>
      <c r="H6" s="187"/>
      <c r="I6" s="188"/>
    </row>
    <row r="7" spans="1:9" s="1" customFormat="1" ht="12.75">
      <c r="A7" s="20">
        <v>6413</v>
      </c>
      <c r="B7" s="21"/>
      <c r="C7" s="21"/>
      <c r="D7" s="22"/>
      <c r="E7" s="189">
        <v>62</v>
      </c>
      <c r="F7" s="22"/>
      <c r="G7" s="22"/>
      <c r="H7" s="23"/>
      <c r="I7" s="24"/>
    </row>
    <row r="8" spans="1:9" s="1" customFormat="1" ht="12.75">
      <c r="A8" s="20">
        <v>6526</v>
      </c>
      <c r="B8" s="21"/>
      <c r="C8" s="21"/>
      <c r="D8" s="22"/>
      <c r="E8" s="189">
        <v>678364</v>
      </c>
      <c r="F8" s="22"/>
      <c r="G8" s="189">
        <v>50500</v>
      </c>
      <c r="H8" s="23"/>
      <c r="I8" s="24"/>
    </row>
    <row r="9" spans="1:9" s="1" customFormat="1" ht="12.75">
      <c r="A9" s="20">
        <v>6615</v>
      </c>
      <c r="B9" s="21"/>
      <c r="C9" s="21"/>
      <c r="D9" s="189">
        <v>25000</v>
      </c>
      <c r="E9" s="22"/>
      <c r="F9" s="22"/>
      <c r="G9" s="22"/>
      <c r="H9" s="23"/>
      <c r="I9" s="24"/>
    </row>
    <row r="10" spans="1:9" s="1" customFormat="1" ht="12.75">
      <c r="A10" s="20">
        <v>6631</v>
      </c>
      <c r="B10" s="21"/>
      <c r="C10" s="21"/>
      <c r="D10" s="22"/>
      <c r="E10" s="22"/>
      <c r="F10" s="22"/>
      <c r="G10" s="189">
        <v>2500</v>
      </c>
      <c r="H10" s="23"/>
      <c r="I10" s="24"/>
    </row>
    <row r="11" spans="1:9" s="1" customFormat="1" ht="12.75">
      <c r="A11" s="20">
        <v>6632</v>
      </c>
      <c r="B11" s="21"/>
      <c r="C11" s="177">
        <v>6000</v>
      </c>
      <c r="D11" s="22"/>
      <c r="E11" s="22"/>
      <c r="F11" s="22"/>
      <c r="G11" s="22">
        <v>0</v>
      </c>
      <c r="H11" s="23"/>
      <c r="I11" s="24"/>
    </row>
    <row r="12" spans="1:9" s="1" customFormat="1" ht="12.75">
      <c r="A12" s="20">
        <v>6711</v>
      </c>
      <c r="B12" s="177">
        <v>1816452.73</v>
      </c>
      <c r="C12" s="21"/>
      <c r="D12" s="22"/>
      <c r="E12" s="22"/>
      <c r="F12" s="22"/>
      <c r="G12" s="22"/>
      <c r="H12" s="23"/>
      <c r="I12" s="24"/>
    </row>
    <row r="13" spans="1:9" s="1" customFormat="1" ht="12.75">
      <c r="A13" s="20">
        <v>9221</v>
      </c>
      <c r="B13" s="21"/>
      <c r="C13" s="177">
        <v>305436.86</v>
      </c>
      <c r="D13" s="189">
        <v>32890.78</v>
      </c>
      <c r="E13" s="189">
        <v>8017.78</v>
      </c>
      <c r="F13" s="189"/>
      <c r="G13" s="189">
        <v>47917.98</v>
      </c>
      <c r="H13" s="23"/>
      <c r="I13" s="24"/>
    </row>
    <row r="14" spans="1:9" s="1" customFormat="1" ht="12.75">
      <c r="A14" s="20">
        <v>9222</v>
      </c>
      <c r="B14" s="21"/>
      <c r="C14" s="177"/>
      <c r="D14" s="189"/>
      <c r="E14" s="189">
        <v>1756.26</v>
      </c>
      <c r="F14" s="189"/>
      <c r="G14" s="189"/>
      <c r="H14" s="23"/>
      <c r="I14" s="24"/>
    </row>
    <row r="15" spans="1:9" s="1" customFormat="1" ht="4.5" customHeight="1" thickBot="1">
      <c r="A15" s="25"/>
      <c r="B15" s="21"/>
      <c r="C15" s="21"/>
      <c r="D15" s="22"/>
      <c r="E15" s="22"/>
      <c r="F15" s="22"/>
      <c r="G15" s="22"/>
      <c r="H15" s="23"/>
      <c r="I15" s="24"/>
    </row>
    <row r="16" spans="1:9" s="1" customFormat="1" ht="30" customHeight="1" thickBot="1">
      <c r="A16" s="31" t="s">
        <v>20</v>
      </c>
      <c r="B16" s="191">
        <f aca="true" t="shared" si="0" ref="B16:G16">SUM(B5:B15)</f>
        <v>1816452.73</v>
      </c>
      <c r="C16" s="191">
        <f t="shared" si="0"/>
        <v>10802739.86</v>
      </c>
      <c r="D16" s="190">
        <f t="shared" si="0"/>
        <v>57890.78</v>
      </c>
      <c r="E16" s="192">
        <f>E7+E8+E13-E14</f>
        <v>684687.52</v>
      </c>
      <c r="F16" s="190">
        <f t="shared" si="0"/>
        <v>397312</v>
      </c>
      <c r="G16" s="192">
        <f t="shared" si="0"/>
        <v>100917.98000000001</v>
      </c>
      <c r="H16" s="33">
        <v>0</v>
      </c>
      <c r="I16" s="34">
        <v>0</v>
      </c>
    </row>
    <row r="17" spans="1:9" s="1" customFormat="1" ht="24" customHeight="1" thickBot="1">
      <c r="A17" s="31" t="s">
        <v>147</v>
      </c>
      <c r="B17" s="225">
        <f>B16+D16+E16+F16+G16+H16+I16+C16</f>
        <v>13860000.87</v>
      </c>
      <c r="C17" s="226"/>
      <c r="D17" s="226"/>
      <c r="E17" s="226"/>
      <c r="F17" s="226"/>
      <c r="G17" s="226"/>
      <c r="H17" s="226"/>
      <c r="I17" s="234"/>
    </row>
    <row r="18" spans="1:9" ht="13.5" thickBot="1">
      <c r="A18" s="12"/>
      <c r="B18" s="12"/>
      <c r="C18" s="12"/>
      <c r="D18" s="12"/>
      <c r="E18" s="13"/>
      <c r="F18" s="35"/>
      <c r="I18" s="16"/>
    </row>
    <row r="19" spans="1:9" ht="24" customHeight="1" thickBot="1">
      <c r="A19" s="88" t="s">
        <v>11</v>
      </c>
      <c r="B19" s="230">
        <v>2020</v>
      </c>
      <c r="C19" s="231"/>
      <c r="D19" s="232"/>
      <c r="E19" s="232"/>
      <c r="F19" s="232"/>
      <c r="G19" s="232"/>
      <c r="H19" s="232"/>
      <c r="I19" s="233"/>
    </row>
    <row r="20" spans="1:9" ht="77.25" thickBot="1">
      <c r="A20" s="89" t="s">
        <v>12</v>
      </c>
      <c r="B20" s="17" t="s">
        <v>13</v>
      </c>
      <c r="C20" s="17" t="s">
        <v>63</v>
      </c>
      <c r="D20" s="18" t="s">
        <v>14</v>
      </c>
      <c r="E20" s="18" t="s">
        <v>15</v>
      </c>
      <c r="F20" s="18" t="s">
        <v>16</v>
      </c>
      <c r="G20" s="18" t="s">
        <v>17</v>
      </c>
      <c r="H20" s="18" t="s">
        <v>18</v>
      </c>
      <c r="I20" s="19" t="s">
        <v>19</v>
      </c>
    </row>
    <row r="21" spans="1:9" ht="12.75">
      <c r="A21" s="3">
        <v>6341</v>
      </c>
      <c r="B21" s="4"/>
      <c r="C21" s="200">
        <v>12000</v>
      </c>
      <c r="D21" s="5"/>
      <c r="E21" s="6"/>
      <c r="F21" s="93"/>
      <c r="G21" s="7"/>
      <c r="H21" s="8"/>
      <c r="I21" s="9"/>
    </row>
    <row r="22" spans="1:9" ht="12.75">
      <c r="A22" s="20">
        <v>6361</v>
      </c>
      <c r="B22" s="184"/>
      <c r="C22" s="198">
        <f>C6</f>
        <v>10479303</v>
      </c>
      <c r="D22" s="22"/>
      <c r="E22" s="185"/>
      <c r="F22" s="199">
        <f>F6</f>
        <v>397312</v>
      </c>
      <c r="G22" s="186"/>
      <c r="H22" s="187"/>
      <c r="I22" s="188"/>
    </row>
    <row r="23" spans="1:9" ht="12.75">
      <c r="A23" s="20">
        <v>6413</v>
      </c>
      <c r="B23" s="21"/>
      <c r="C23" s="21"/>
      <c r="D23" s="22"/>
      <c r="E23" s="189">
        <f>E7</f>
        <v>62</v>
      </c>
      <c r="F23" s="22"/>
      <c r="G23" s="22"/>
      <c r="H23" s="23"/>
      <c r="I23" s="24"/>
    </row>
    <row r="24" spans="1:9" ht="12.75">
      <c r="A24" s="20">
        <v>6526</v>
      </c>
      <c r="B24" s="21"/>
      <c r="C24" s="21"/>
      <c r="D24" s="22"/>
      <c r="E24" s="189">
        <f>E8</f>
        <v>678364</v>
      </c>
      <c r="F24" s="22"/>
      <c r="G24" s="189">
        <f>G8</f>
        <v>50500</v>
      </c>
      <c r="H24" s="23"/>
      <c r="I24" s="24"/>
    </row>
    <row r="25" spans="1:9" ht="12.75">
      <c r="A25" s="20">
        <v>6615</v>
      </c>
      <c r="B25" s="21"/>
      <c r="C25" s="21"/>
      <c r="D25" s="189">
        <f>D9</f>
        <v>25000</v>
      </c>
      <c r="E25" s="22"/>
      <c r="F25" s="22"/>
      <c r="G25" s="22"/>
      <c r="H25" s="23"/>
      <c r="I25" s="24"/>
    </row>
    <row r="26" spans="1:9" ht="12.75">
      <c r="A26" s="20">
        <v>6631</v>
      </c>
      <c r="B26" s="21"/>
      <c r="C26" s="21"/>
      <c r="D26" s="22"/>
      <c r="E26" s="22"/>
      <c r="F26" s="22"/>
      <c r="G26" s="189"/>
      <c r="H26" s="23"/>
      <c r="I26" s="24"/>
    </row>
    <row r="27" spans="1:9" ht="12.75">
      <c r="A27" s="20">
        <v>6632</v>
      </c>
      <c r="B27" s="21"/>
      <c r="C27" s="177">
        <f>C11</f>
        <v>6000</v>
      </c>
      <c r="D27" s="22"/>
      <c r="E27" s="22"/>
      <c r="F27" s="22"/>
      <c r="G27" s="189">
        <f>G10</f>
        <v>2500</v>
      </c>
      <c r="H27" s="23"/>
      <c r="I27" s="24"/>
    </row>
    <row r="28" spans="1:9" ht="12.75">
      <c r="A28" s="20">
        <v>6711</v>
      </c>
      <c r="B28" s="177">
        <f>B12</f>
        <v>1816452.73</v>
      </c>
      <c r="C28" s="21"/>
      <c r="D28" s="22"/>
      <c r="E28" s="22"/>
      <c r="F28" s="22"/>
      <c r="G28" s="22"/>
      <c r="H28" s="23"/>
      <c r="I28" s="24"/>
    </row>
    <row r="29" spans="1:9" ht="13.5" customHeight="1">
      <c r="A29" s="20">
        <v>9221</v>
      </c>
      <c r="B29" s="21"/>
      <c r="C29" s="177">
        <f>C13</f>
        <v>305436.86</v>
      </c>
      <c r="D29" s="189">
        <f>D13</f>
        <v>32890.78</v>
      </c>
      <c r="E29" s="189">
        <f>E13</f>
        <v>8017.78</v>
      </c>
      <c r="F29" s="189"/>
      <c r="G29" s="189">
        <f>G13</f>
        <v>47917.98</v>
      </c>
      <c r="H29" s="23"/>
      <c r="I29" s="24"/>
    </row>
    <row r="30" spans="1:9" ht="12.75" customHeight="1" thickBot="1">
      <c r="A30" s="205">
        <v>9222</v>
      </c>
      <c r="B30" s="27"/>
      <c r="C30" s="27"/>
      <c r="D30" s="28"/>
      <c r="E30" s="206">
        <f>E14</f>
        <v>1756.26</v>
      </c>
      <c r="F30" s="28"/>
      <c r="G30" s="28"/>
      <c r="H30" s="29"/>
      <c r="I30" s="30"/>
    </row>
    <row r="31" spans="1:9" s="1" customFormat="1" ht="24" customHeight="1" thickBot="1">
      <c r="A31" s="31" t="s">
        <v>20</v>
      </c>
      <c r="B31" s="191">
        <f>B28</f>
        <v>1816452.73</v>
      </c>
      <c r="C31" s="32">
        <f>SUM(C21:C30)</f>
        <v>10802739.86</v>
      </c>
      <c r="D31" s="190">
        <f>SUM(D25:D30)</f>
        <v>57890.78</v>
      </c>
      <c r="E31" s="192">
        <f>E23+E24+E29-E30</f>
        <v>684687.52</v>
      </c>
      <c r="F31" s="190">
        <f>SUM(F21:F30)</f>
        <v>397312</v>
      </c>
      <c r="G31" s="192">
        <f>SUM(G21:G30)</f>
        <v>100917.98000000001</v>
      </c>
      <c r="H31" s="33">
        <v>0</v>
      </c>
      <c r="I31" s="34">
        <v>0</v>
      </c>
    </row>
    <row r="32" spans="1:9" s="1" customFormat="1" ht="27" customHeight="1" thickBot="1">
      <c r="A32" s="31" t="s">
        <v>148</v>
      </c>
      <c r="B32" s="225">
        <f>B31+D31+E31+F31+G31+H31+I31+C31</f>
        <v>13860000.87</v>
      </c>
      <c r="C32" s="226"/>
      <c r="D32" s="226"/>
      <c r="E32" s="226"/>
      <c r="F32" s="226"/>
      <c r="G32" s="226"/>
      <c r="H32" s="226"/>
      <c r="I32" s="234"/>
    </row>
    <row r="33" spans="5:6" ht="13.5" thickBot="1">
      <c r="E33" s="37"/>
      <c r="F33" s="38"/>
    </row>
    <row r="34" spans="1:9" ht="26.25" thickBot="1">
      <c r="A34" s="88" t="s">
        <v>11</v>
      </c>
      <c r="B34" s="230">
        <v>2021</v>
      </c>
      <c r="C34" s="231"/>
      <c r="D34" s="232"/>
      <c r="E34" s="232"/>
      <c r="F34" s="232"/>
      <c r="G34" s="232"/>
      <c r="H34" s="232"/>
      <c r="I34" s="233"/>
    </row>
    <row r="35" spans="1:9" ht="77.25" thickBot="1">
      <c r="A35" s="89" t="s">
        <v>12</v>
      </c>
      <c r="B35" s="17" t="s">
        <v>13</v>
      </c>
      <c r="C35" s="17" t="s">
        <v>63</v>
      </c>
      <c r="D35" s="18" t="s">
        <v>14</v>
      </c>
      <c r="E35" s="18" t="s">
        <v>15</v>
      </c>
      <c r="F35" s="18" t="s">
        <v>16</v>
      </c>
      <c r="G35" s="18" t="s">
        <v>17</v>
      </c>
      <c r="H35" s="18" t="s">
        <v>18</v>
      </c>
      <c r="I35" s="19" t="s">
        <v>19</v>
      </c>
    </row>
    <row r="36" spans="1:9" ht="12.75">
      <c r="A36" s="3">
        <v>6341</v>
      </c>
      <c r="B36" s="4"/>
      <c r="C36" s="200">
        <v>12000</v>
      </c>
      <c r="D36" s="5"/>
      <c r="E36" s="6"/>
      <c r="F36" s="93"/>
      <c r="G36" s="7"/>
      <c r="H36" s="8"/>
      <c r="I36" s="9"/>
    </row>
    <row r="37" spans="1:9" ht="12.75">
      <c r="A37" s="20">
        <v>6361</v>
      </c>
      <c r="B37" s="184"/>
      <c r="C37" s="198">
        <f>C22</f>
        <v>10479303</v>
      </c>
      <c r="D37" s="22"/>
      <c r="E37" s="185"/>
      <c r="F37" s="199">
        <f>F22</f>
        <v>397312</v>
      </c>
      <c r="G37" s="186"/>
      <c r="H37" s="187"/>
      <c r="I37" s="188"/>
    </row>
    <row r="38" spans="1:9" ht="12.75">
      <c r="A38" s="20">
        <v>6413</v>
      </c>
      <c r="B38" s="21"/>
      <c r="C38" s="21"/>
      <c r="D38" s="22"/>
      <c r="E38" s="189">
        <f>E23</f>
        <v>62</v>
      </c>
      <c r="F38" s="189"/>
      <c r="G38" s="22"/>
      <c r="H38" s="23"/>
      <c r="I38" s="24"/>
    </row>
    <row r="39" spans="1:9" ht="12.75">
      <c r="A39" s="20">
        <v>6526</v>
      </c>
      <c r="B39" s="21"/>
      <c r="C39" s="21"/>
      <c r="D39" s="22"/>
      <c r="E39" s="189">
        <f>E24</f>
        <v>678364</v>
      </c>
      <c r="F39" s="22"/>
      <c r="G39" s="189">
        <f>G24</f>
        <v>50500</v>
      </c>
      <c r="H39" s="23"/>
      <c r="I39" s="24"/>
    </row>
    <row r="40" spans="1:9" ht="12.75">
      <c r="A40" s="20">
        <v>6615</v>
      </c>
      <c r="B40" s="21"/>
      <c r="C40" s="21"/>
      <c r="D40" s="189">
        <f>D25</f>
        <v>25000</v>
      </c>
      <c r="E40" s="22"/>
      <c r="F40" s="22"/>
      <c r="G40" s="22"/>
      <c r="H40" s="23"/>
      <c r="I40" s="24"/>
    </row>
    <row r="41" spans="1:9" ht="13.5" customHeight="1">
      <c r="A41" s="20">
        <v>6631</v>
      </c>
      <c r="B41" s="21"/>
      <c r="C41" s="21"/>
      <c r="D41" s="22"/>
      <c r="E41" s="22"/>
      <c r="F41" s="22"/>
      <c r="G41" s="189"/>
      <c r="H41" s="23"/>
      <c r="I41" s="24"/>
    </row>
    <row r="42" spans="1:9" ht="13.5" customHeight="1">
      <c r="A42" s="20">
        <v>6632</v>
      </c>
      <c r="B42" s="21"/>
      <c r="C42" s="177">
        <f>C27</f>
        <v>6000</v>
      </c>
      <c r="D42" s="22"/>
      <c r="E42" s="22"/>
      <c r="F42" s="22"/>
      <c r="G42" s="189">
        <f>G27</f>
        <v>2500</v>
      </c>
      <c r="H42" s="23"/>
      <c r="I42" s="24"/>
    </row>
    <row r="43" spans="1:9" ht="13.5" customHeight="1">
      <c r="A43" s="20">
        <v>6711</v>
      </c>
      <c r="B43" s="177">
        <f>B28</f>
        <v>1816452.73</v>
      </c>
      <c r="C43" s="21"/>
      <c r="D43" s="22"/>
      <c r="E43" s="22"/>
      <c r="F43" s="22"/>
      <c r="G43" s="22"/>
      <c r="H43" s="23"/>
      <c r="I43" s="24"/>
    </row>
    <row r="44" spans="1:9" ht="13.5" customHeight="1">
      <c r="A44" s="20">
        <v>922</v>
      </c>
      <c r="B44" s="21"/>
      <c r="C44" s="177">
        <f>C29</f>
        <v>305436.86</v>
      </c>
      <c r="D44" s="189">
        <f>D29</f>
        <v>32890.78</v>
      </c>
      <c r="E44" s="189">
        <f>E29</f>
        <v>8017.78</v>
      </c>
      <c r="F44" s="189"/>
      <c r="G44" s="189">
        <f>G29</f>
        <v>47917.98</v>
      </c>
      <c r="H44" s="23"/>
      <c r="I44" s="24"/>
    </row>
    <row r="45" spans="1:9" ht="13.5" thickBot="1">
      <c r="A45" s="26"/>
      <c r="B45" s="27"/>
      <c r="C45" s="27"/>
      <c r="D45" s="28"/>
      <c r="E45" s="206">
        <f>E30</f>
        <v>1756.26</v>
      </c>
      <c r="F45" s="28"/>
      <c r="G45" s="28"/>
      <c r="H45" s="29"/>
      <c r="I45" s="24"/>
    </row>
    <row r="46" spans="1:9" s="1" customFormat="1" ht="30" customHeight="1" thickBot="1">
      <c r="A46" s="31" t="s">
        <v>20</v>
      </c>
      <c r="B46" s="191">
        <f>SUM(B43:B45)</f>
        <v>1816452.73</v>
      </c>
      <c r="C46" s="191">
        <f>SUM(C36:C45)</f>
        <v>10802739.86</v>
      </c>
      <c r="D46" s="191">
        <f>SUM(D36:D45)</f>
        <v>57890.78</v>
      </c>
      <c r="E46" s="191">
        <f>E31</f>
        <v>684687.52</v>
      </c>
      <c r="F46" s="191">
        <f>SUM(F36:F45)</f>
        <v>397312</v>
      </c>
      <c r="G46" s="191">
        <f>SUM(G36:G45)</f>
        <v>100917.98000000001</v>
      </c>
      <c r="H46" s="32">
        <f>SUM(H43:H45)</f>
        <v>0</v>
      </c>
      <c r="I46" s="33">
        <f>SUM(I43:I45)</f>
        <v>0</v>
      </c>
    </row>
    <row r="47" spans="1:9" s="1" customFormat="1" ht="28.5" customHeight="1" thickBot="1">
      <c r="A47" s="31" t="s">
        <v>181</v>
      </c>
      <c r="B47" s="225">
        <f>B46+D46+E46+F46+G46+H46+I46+C46</f>
        <v>13860000.87</v>
      </c>
      <c r="C47" s="226"/>
      <c r="D47" s="226"/>
      <c r="E47" s="226"/>
      <c r="F47" s="226"/>
      <c r="G47" s="226"/>
      <c r="H47" s="226"/>
      <c r="I47" s="227"/>
    </row>
    <row r="48" spans="4:6" ht="13.5" customHeight="1">
      <c r="D48" s="39"/>
      <c r="E48" s="37"/>
      <c r="F48" s="40"/>
    </row>
    <row r="49" spans="4:6" ht="13.5" customHeight="1">
      <c r="D49" s="39"/>
      <c r="E49" s="41"/>
      <c r="F49" s="42"/>
    </row>
    <row r="50" spans="5:6" ht="13.5" customHeight="1">
      <c r="E50" s="43"/>
      <c r="F50" s="44"/>
    </row>
    <row r="51" spans="5:6" ht="13.5" customHeight="1">
      <c r="E51" s="45"/>
      <c r="F51" s="46"/>
    </row>
    <row r="52" spans="5:6" ht="13.5" customHeight="1">
      <c r="E52" s="37"/>
      <c r="F52" s="38"/>
    </row>
    <row r="53" spans="4:6" ht="28.5" customHeight="1">
      <c r="D53" s="39"/>
      <c r="E53" s="37"/>
      <c r="F53" s="47"/>
    </row>
    <row r="54" spans="4:6" ht="13.5" customHeight="1">
      <c r="D54" s="39"/>
      <c r="E54" s="37"/>
      <c r="F54" s="42"/>
    </row>
    <row r="55" spans="5:6" ht="13.5" customHeight="1">
      <c r="E55" s="37"/>
      <c r="F55" s="38"/>
    </row>
    <row r="56" spans="5:6" ht="13.5" customHeight="1">
      <c r="E56" s="37"/>
      <c r="F56" s="46"/>
    </row>
    <row r="57" spans="5:6" ht="13.5" customHeight="1">
      <c r="E57" s="37"/>
      <c r="F57" s="38"/>
    </row>
    <row r="58" spans="5:6" ht="22.5" customHeight="1">
      <c r="E58" s="37"/>
      <c r="F58" s="48"/>
    </row>
    <row r="59" spans="5:6" ht="13.5" customHeight="1">
      <c r="E59" s="43"/>
      <c r="F59" s="44"/>
    </row>
    <row r="60" spans="2:6" ht="13.5" customHeight="1">
      <c r="B60" s="39"/>
      <c r="C60" s="39"/>
      <c r="E60" s="43"/>
      <c r="F60" s="49"/>
    </row>
    <row r="61" spans="4:6" ht="13.5" customHeight="1">
      <c r="D61" s="39"/>
      <c r="E61" s="43"/>
      <c r="F61" s="50"/>
    </row>
    <row r="62" spans="4:6" ht="13.5" customHeight="1">
      <c r="D62" s="39"/>
      <c r="E62" s="45"/>
      <c r="F62" s="42"/>
    </row>
    <row r="63" spans="5:6" ht="13.5" customHeight="1">
      <c r="E63" s="37"/>
      <c r="F63" s="38"/>
    </row>
    <row r="64" spans="2:6" ht="13.5" customHeight="1">
      <c r="B64" s="39"/>
      <c r="C64" s="39"/>
      <c r="E64" s="37"/>
      <c r="F64" s="40"/>
    </row>
    <row r="65" spans="4:6" ht="13.5" customHeight="1">
      <c r="D65" s="39"/>
      <c r="E65" s="37"/>
      <c r="F65" s="49"/>
    </row>
    <row r="66" spans="4:6" ht="13.5" customHeight="1">
      <c r="D66" s="39"/>
      <c r="E66" s="45"/>
      <c r="F66" s="42"/>
    </row>
    <row r="67" spans="5:6" ht="13.5" customHeight="1">
      <c r="E67" s="43"/>
      <c r="F67" s="38"/>
    </row>
    <row r="68" spans="4:6" ht="13.5" customHeight="1">
      <c r="D68" s="39"/>
      <c r="E68" s="43"/>
      <c r="F68" s="49"/>
    </row>
    <row r="69" spans="5:6" ht="22.5" customHeight="1">
      <c r="E69" s="45"/>
      <c r="F69" s="48"/>
    </row>
    <row r="70" spans="5:6" ht="13.5" customHeight="1">
      <c r="E70" s="37"/>
      <c r="F70" s="38"/>
    </row>
    <row r="71" spans="5:6" ht="13.5" customHeight="1">
      <c r="E71" s="45"/>
      <c r="F71" s="42"/>
    </row>
    <row r="72" spans="5:6" ht="13.5" customHeight="1">
      <c r="E72" s="37"/>
      <c r="F72" s="38"/>
    </row>
    <row r="73" spans="5:6" ht="13.5" customHeight="1">
      <c r="E73" s="37"/>
      <c r="F73" s="38"/>
    </row>
    <row r="74" spans="1:6" ht="13.5" customHeight="1">
      <c r="A74" s="39"/>
      <c r="E74" s="51"/>
      <c r="F74" s="49"/>
    </row>
    <row r="75" spans="2:6" ht="13.5" customHeight="1">
      <c r="B75" s="39"/>
      <c r="C75" s="39"/>
      <c r="D75" s="39"/>
      <c r="E75" s="52"/>
      <c r="F75" s="49"/>
    </row>
    <row r="76" spans="2:6" ht="13.5" customHeight="1">
      <c r="B76" s="39"/>
      <c r="C76" s="39"/>
      <c r="D76" s="39"/>
      <c r="E76" s="52"/>
      <c r="F76" s="40"/>
    </row>
    <row r="77" spans="2:6" ht="13.5" customHeight="1">
      <c r="B77" s="39"/>
      <c r="C77" s="39"/>
      <c r="D77" s="39"/>
      <c r="E77" s="45"/>
      <c r="F77" s="46"/>
    </row>
    <row r="78" spans="5:6" ht="12.75">
      <c r="E78" s="37"/>
      <c r="F78" s="38"/>
    </row>
    <row r="79" spans="2:6" ht="12.75">
      <c r="B79" s="39"/>
      <c r="C79" s="39"/>
      <c r="E79" s="37"/>
      <c r="F79" s="49"/>
    </row>
    <row r="80" spans="4:6" ht="12.75">
      <c r="D80" s="39"/>
      <c r="E80" s="37"/>
      <c r="F80" s="40"/>
    </row>
    <row r="81" spans="4:6" ht="12.75">
      <c r="D81" s="39"/>
      <c r="E81" s="45"/>
      <c r="F81" s="42"/>
    </row>
    <row r="82" spans="5:6" ht="12.75">
      <c r="E82" s="37"/>
      <c r="F82" s="38"/>
    </row>
    <row r="83" spans="5:6" ht="12.75">
      <c r="E83" s="37"/>
      <c r="F83" s="38"/>
    </row>
    <row r="84" spans="5:6" ht="12.75">
      <c r="E84" s="53"/>
      <c r="F84" s="54"/>
    </row>
    <row r="85" spans="5:6" ht="12.75">
      <c r="E85" s="37"/>
      <c r="F85" s="38"/>
    </row>
    <row r="86" spans="5:6" ht="12.75">
      <c r="E86" s="37"/>
      <c r="F86" s="38"/>
    </row>
    <row r="87" spans="5:6" ht="12.75">
      <c r="E87" s="37"/>
      <c r="F87" s="38"/>
    </row>
    <row r="88" spans="5:6" ht="12.75">
      <c r="E88" s="45"/>
      <c r="F88" s="42"/>
    </row>
    <row r="89" spans="5:6" ht="12.75">
      <c r="E89" s="37"/>
      <c r="F89" s="38"/>
    </row>
    <row r="90" spans="5:6" ht="12.75">
      <c r="E90" s="45"/>
      <c r="F90" s="42"/>
    </row>
    <row r="91" spans="5:6" ht="12.75">
      <c r="E91" s="37"/>
      <c r="F91" s="38"/>
    </row>
    <row r="92" spans="5:6" ht="12.75">
      <c r="E92" s="37"/>
      <c r="F92" s="38"/>
    </row>
    <row r="93" spans="5:6" ht="12.75">
      <c r="E93" s="37"/>
      <c r="F93" s="38"/>
    </row>
    <row r="94" spans="5:6" ht="12.75">
      <c r="E94" s="37"/>
      <c r="F94" s="38"/>
    </row>
    <row r="95" spans="1:6" ht="28.5" customHeight="1">
      <c r="A95" s="55"/>
      <c r="B95" s="55"/>
      <c r="C95" s="55"/>
      <c r="D95" s="55"/>
      <c r="E95" s="56"/>
      <c r="F95" s="57"/>
    </row>
    <row r="96" spans="4:6" ht="12.75">
      <c r="D96" s="39"/>
      <c r="E96" s="37"/>
      <c r="F96" s="40"/>
    </row>
    <row r="97" spans="5:6" ht="12.75">
      <c r="E97" s="58"/>
      <c r="F97" s="59"/>
    </row>
    <row r="98" spans="5:6" ht="12.75">
      <c r="E98" s="37"/>
      <c r="F98" s="38"/>
    </row>
    <row r="99" spans="5:6" ht="12.75">
      <c r="E99" s="53"/>
      <c r="F99" s="54"/>
    </row>
    <row r="100" spans="5:6" ht="12.75">
      <c r="E100" s="53"/>
      <c r="F100" s="54"/>
    </row>
    <row r="101" spans="5:6" ht="12.75">
      <c r="E101" s="37"/>
      <c r="F101" s="38"/>
    </row>
    <row r="102" spans="5:6" ht="12.75">
      <c r="E102" s="45"/>
      <c r="F102" s="42"/>
    </row>
    <row r="103" spans="5:6" ht="12.75">
      <c r="E103" s="37"/>
      <c r="F103" s="38"/>
    </row>
    <row r="104" spans="5:6" ht="12.75">
      <c r="E104" s="37"/>
      <c r="F104" s="38"/>
    </row>
    <row r="105" spans="5:6" ht="12.75">
      <c r="E105" s="45"/>
      <c r="F105" s="42"/>
    </row>
    <row r="106" spans="5:6" ht="12.75">
      <c r="E106" s="37"/>
      <c r="F106" s="38"/>
    </row>
    <row r="107" spans="5:6" ht="12.75">
      <c r="E107" s="53"/>
      <c r="F107" s="54"/>
    </row>
    <row r="108" spans="5:6" ht="12.75">
      <c r="E108" s="45"/>
      <c r="F108" s="59"/>
    </row>
    <row r="109" spans="5:6" ht="12.75">
      <c r="E109" s="43"/>
      <c r="F109" s="54"/>
    </row>
    <row r="110" spans="5:6" ht="12.75">
      <c r="E110" s="45"/>
      <c r="F110" s="42"/>
    </row>
    <row r="111" spans="5:6" ht="12.75">
      <c r="E111" s="37"/>
      <c r="F111" s="38"/>
    </row>
    <row r="112" spans="4:6" ht="12.75">
      <c r="D112" s="39"/>
      <c r="E112" s="37"/>
      <c r="F112" s="40"/>
    </row>
    <row r="113" spans="5:6" ht="12.75">
      <c r="E113" s="43"/>
      <c r="F113" s="42"/>
    </row>
    <row r="114" spans="5:6" ht="12.75">
      <c r="E114" s="43"/>
      <c r="F114" s="54"/>
    </row>
    <row r="115" spans="4:6" ht="12.75">
      <c r="D115" s="39"/>
      <c r="E115" s="43"/>
      <c r="F115" s="60"/>
    </row>
    <row r="116" spans="4:6" ht="12.75">
      <c r="D116" s="39"/>
      <c r="E116" s="45"/>
      <c r="F116" s="46"/>
    </row>
    <row r="117" spans="5:6" ht="12.75">
      <c r="E117" s="37"/>
      <c r="F117" s="38"/>
    </row>
    <row r="118" spans="5:6" ht="12.75">
      <c r="E118" s="58"/>
      <c r="F118" s="61"/>
    </row>
    <row r="119" spans="5:6" ht="11.25" customHeight="1">
      <c r="E119" s="53"/>
      <c r="F119" s="54"/>
    </row>
    <row r="120" spans="2:6" ht="24" customHeight="1">
      <c r="B120" s="39"/>
      <c r="C120" s="39"/>
      <c r="E120" s="53"/>
      <c r="F120" s="62"/>
    </row>
    <row r="121" spans="4:6" ht="15" customHeight="1">
      <c r="D121" s="39"/>
      <c r="E121" s="53"/>
      <c r="F121" s="62"/>
    </row>
    <row r="122" spans="5:6" ht="11.25" customHeight="1">
      <c r="E122" s="58"/>
      <c r="F122" s="59"/>
    </row>
    <row r="123" spans="5:6" ht="12.75">
      <c r="E123" s="53"/>
      <c r="F123" s="54"/>
    </row>
    <row r="124" spans="2:6" ht="13.5" customHeight="1">
      <c r="B124" s="39"/>
      <c r="C124" s="39"/>
      <c r="E124" s="53"/>
      <c r="F124" s="63"/>
    </row>
    <row r="125" spans="4:6" ht="12.75" customHeight="1">
      <c r="D125" s="39"/>
      <c r="E125" s="53"/>
      <c r="F125" s="40"/>
    </row>
    <row r="126" spans="4:6" ht="12.75" customHeight="1">
      <c r="D126" s="39"/>
      <c r="E126" s="45"/>
      <c r="F126" s="46"/>
    </row>
    <row r="127" spans="5:6" ht="12.75">
      <c r="E127" s="37"/>
      <c r="F127" s="38"/>
    </row>
    <row r="128" spans="4:6" ht="12.75">
      <c r="D128" s="39"/>
      <c r="E128" s="37"/>
      <c r="F128" s="60"/>
    </row>
    <row r="129" spans="5:6" ht="12.75">
      <c r="E129" s="58"/>
      <c r="F129" s="59"/>
    </row>
    <row r="130" spans="5:6" ht="12.75">
      <c r="E130" s="53"/>
      <c r="F130" s="54"/>
    </row>
    <row r="131" spans="5:6" ht="12.75">
      <c r="E131" s="37"/>
      <c r="F131" s="38"/>
    </row>
    <row r="132" spans="1:6" ht="19.5" customHeight="1">
      <c r="A132" s="64"/>
      <c r="B132" s="12"/>
      <c r="C132" s="12"/>
      <c r="D132" s="12"/>
      <c r="E132" s="12"/>
      <c r="F132" s="49"/>
    </row>
    <row r="133" spans="1:6" ht="15" customHeight="1">
      <c r="A133" s="39"/>
      <c r="E133" s="51"/>
      <c r="F133" s="49"/>
    </row>
    <row r="134" spans="1:6" ht="12.75">
      <c r="A134" s="39"/>
      <c r="B134" s="39"/>
      <c r="C134" s="39"/>
      <c r="E134" s="51"/>
      <c r="F134" s="40"/>
    </row>
    <row r="135" spans="4:6" ht="12.75">
      <c r="D135" s="39"/>
      <c r="E135" s="37"/>
      <c r="F135" s="49"/>
    </row>
    <row r="136" spans="5:6" ht="12.75">
      <c r="E136" s="41"/>
      <c r="F136" s="42"/>
    </row>
    <row r="137" spans="2:6" ht="12.75">
      <c r="B137" s="39"/>
      <c r="C137" s="39"/>
      <c r="E137" s="37"/>
      <c r="F137" s="40"/>
    </row>
    <row r="138" spans="4:6" ht="12.75">
      <c r="D138" s="39"/>
      <c r="E138" s="37"/>
      <c r="F138" s="40"/>
    </row>
    <row r="139" spans="5:6" ht="12.75">
      <c r="E139" s="45"/>
      <c r="F139" s="46"/>
    </row>
    <row r="140" spans="4:6" ht="22.5" customHeight="1">
      <c r="D140" s="39"/>
      <c r="E140" s="37"/>
      <c r="F140" s="47"/>
    </row>
    <row r="141" spans="5:6" ht="12.75">
      <c r="E141" s="37"/>
      <c r="F141" s="46"/>
    </row>
    <row r="142" spans="2:6" ht="12.75">
      <c r="B142" s="39"/>
      <c r="C142" s="39"/>
      <c r="E142" s="43"/>
      <c r="F142" s="49"/>
    </row>
    <row r="143" spans="4:6" ht="12.75">
      <c r="D143" s="39"/>
      <c r="E143" s="43"/>
      <c r="F143" s="50"/>
    </row>
    <row r="144" spans="5:6" ht="12.75">
      <c r="E144" s="45"/>
      <c r="F144" s="42"/>
    </row>
    <row r="145" spans="1:6" ht="13.5" customHeight="1">
      <c r="A145" s="39"/>
      <c r="E145" s="51"/>
      <c r="F145" s="49"/>
    </row>
    <row r="146" spans="2:6" ht="13.5" customHeight="1">
      <c r="B146" s="39"/>
      <c r="C146" s="39"/>
      <c r="E146" s="37"/>
      <c r="F146" s="49"/>
    </row>
    <row r="147" spans="4:6" ht="13.5" customHeight="1">
      <c r="D147" s="39"/>
      <c r="E147" s="37"/>
      <c r="F147" s="40"/>
    </row>
    <row r="148" spans="4:6" ht="12.75">
      <c r="D148" s="39"/>
      <c r="E148" s="45"/>
      <c r="F148" s="42"/>
    </row>
    <row r="149" spans="4:6" ht="12.75">
      <c r="D149" s="39"/>
      <c r="E149" s="37"/>
      <c r="F149" s="40"/>
    </row>
    <row r="150" spans="5:6" ht="12.75">
      <c r="E150" s="58"/>
      <c r="F150" s="59"/>
    </row>
    <row r="151" spans="4:6" ht="12.75">
      <c r="D151" s="39"/>
      <c r="E151" s="43"/>
      <c r="F151" s="60"/>
    </row>
    <row r="152" spans="4:6" ht="12.75">
      <c r="D152" s="39"/>
      <c r="E152" s="45"/>
      <c r="F152" s="46"/>
    </row>
    <row r="153" spans="5:6" ht="12.75">
      <c r="E153" s="58"/>
      <c r="F153" s="65"/>
    </row>
    <row r="154" spans="2:6" ht="12.75">
      <c r="B154" s="39"/>
      <c r="C154" s="39"/>
      <c r="E154" s="53"/>
      <c r="F154" s="63"/>
    </row>
    <row r="155" spans="4:6" ht="12.75">
      <c r="D155" s="39"/>
      <c r="E155" s="53"/>
      <c r="F155" s="40"/>
    </row>
    <row r="156" spans="4:6" ht="12.75">
      <c r="D156" s="39"/>
      <c r="E156" s="45"/>
      <c r="F156" s="46"/>
    </row>
    <row r="157" spans="4:6" ht="12.75">
      <c r="D157" s="39"/>
      <c r="E157" s="45"/>
      <c r="F157" s="46"/>
    </row>
    <row r="158" spans="5:6" ht="12.75">
      <c r="E158" s="37"/>
      <c r="F158" s="38"/>
    </row>
    <row r="159" spans="1:6" s="66" customFormat="1" ht="18" customHeight="1">
      <c r="A159" s="228"/>
      <c r="B159" s="229"/>
      <c r="C159" s="229"/>
      <c r="D159" s="229"/>
      <c r="E159" s="229"/>
      <c r="F159" s="229"/>
    </row>
    <row r="160" spans="1:6" ht="28.5" customHeight="1">
      <c r="A160" s="55"/>
      <c r="B160" s="55"/>
      <c r="C160" s="55"/>
      <c r="D160" s="55"/>
      <c r="E160" s="56"/>
      <c r="F160" s="57"/>
    </row>
    <row r="162" spans="1:6" ht="15.75">
      <c r="A162" s="68"/>
      <c r="B162" s="39"/>
      <c r="C162" s="39"/>
      <c r="D162" s="39"/>
      <c r="E162" s="69"/>
      <c r="F162" s="11"/>
    </row>
    <row r="163" spans="1:6" ht="12.75">
      <c r="A163" s="39"/>
      <c r="B163" s="39"/>
      <c r="C163" s="39"/>
      <c r="D163" s="39"/>
      <c r="E163" s="69"/>
      <c r="F163" s="11"/>
    </row>
    <row r="164" spans="1:6" ht="17.25" customHeight="1">
      <c r="A164" s="39"/>
      <c r="B164" s="39"/>
      <c r="C164" s="39"/>
      <c r="D164" s="39"/>
      <c r="E164" s="69"/>
      <c r="F164" s="11"/>
    </row>
    <row r="165" spans="1:6" ht="13.5" customHeight="1">
      <c r="A165" s="39"/>
      <c r="B165" s="39"/>
      <c r="C165" s="39"/>
      <c r="D165" s="39"/>
      <c r="E165" s="69"/>
      <c r="F165" s="11"/>
    </row>
    <row r="166" spans="1:6" ht="12.75">
      <c r="A166" s="39"/>
      <c r="B166" s="39"/>
      <c r="C166" s="39"/>
      <c r="D166" s="39"/>
      <c r="E166" s="69"/>
      <c r="F166" s="11"/>
    </row>
    <row r="167" spans="1:4" ht="12.75">
      <c r="A167" s="39"/>
      <c r="B167" s="39"/>
      <c r="C167" s="39"/>
      <c r="D167" s="39"/>
    </row>
    <row r="168" spans="1:6" ht="12.75">
      <c r="A168" s="39"/>
      <c r="B168" s="39"/>
      <c r="C168" s="39"/>
      <c r="D168" s="39"/>
      <c r="E168" s="69"/>
      <c r="F168" s="11"/>
    </row>
    <row r="169" spans="1:6" ht="12.75">
      <c r="A169" s="39"/>
      <c r="B169" s="39"/>
      <c r="C169" s="39"/>
      <c r="D169" s="39"/>
      <c r="E169" s="69"/>
      <c r="F169" s="70"/>
    </row>
    <row r="170" spans="1:6" ht="12.75">
      <c r="A170" s="39"/>
      <c r="B170" s="39"/>
      <c r="C170" s="39"/>
      <c r="D170" s="39"/>
      <c r="E170" s="69"/>
      <c r="F170" s="11"/>
    </row>
    <row r="171" spans="1:6" ht="22.5" customHeight="1">
      <c r="A171" s="39"/>
      <c r="B171" s="39"/>
      <c r="C171" s="39"/>
      <c r="D171" s="39"/>
      <c r="E171" s="69"/>
      <c r="F171" s="47"/>
    </row>
    <row r="172" spans="5:6" ht="22.5" customHeight="1">
      <c r="E172" s="45"/>
      <c r="F172" s="48"/>
    </row>
  </sheetData>
  <sheetProtection/>
  <mergeCells count="8">
    <mergeCell ref="B47:I47"/>
    <mergeCell ref="A159:F159"/>
    <mergeCell ref="A1:I1"/>
    <mergeCell ref="B3:I3"/>
    <mergeCell ref="B17:I17"/>
    <mergeCell ref="B19:I19"/>
    <mergeCell ref="B32:I32"/>
    <mergeCell ref="B34:I3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94"/>
  <sheetViews>
    <sheetView tabSelected="1" zoomScalePageLayoutView="0" workbookViewId="0" topLeftCell="B1">
      <pane ySplit="3" topLeftCell="A448" activePane="bottomLeft" state="frozen"/>
      <selection pane="topLeft" activeCell="A1" sqref="A1"/>
      <selection pane="bottomLeft" activeCell="F462" sqref="F462"/>
    </sheetView>
  </sheetViews>
  <sheetFormatPr defaultColWidth="11.421875" defaultRowHeight="12.75"/>
  <cols>
    <col min="1" max="1" width="11.421875" style="83" bestFit="1" customWidth="1"/>
    <col min="2" max="2" width="35.421875" style="85" customWidth="1"/>
    <col min="3" max="6" width="12.7109375" style="2" customWidth="1"/>
    <col min="7" max="8" width="11.421875" style="2" customWidth="1"/>
    <col min="9" max="10" width="10.8515625" style="94" customWidth="1"/>
    <col min="11" max="11" width="0.2890625" style="94" hidden="1" customWidth="1"/>
    <col min="12" max="13" width="13.57421875" style="94" customWidth="1"/>
    <col min="14" max="17" width="10.8515625" style="94" customWidth="1"/>
    <col min="18" max="19" width="9.8515625" style="2" customWidth="1"/>
    <col min="20" max="21" width="7.00390625" style="2" customWidth="1"/>
    <col min="22" max="22" width="12.421875" style="2" bestFit="1" customWidth="1"/>
    <col min="23" max="23" width="12.7109375" style="2" customWidth="1"/>
    <col min="24" max="16384" width="11.421875" style="10" customWidth="1"/>
  </cols>
  <sheetData>
    <row r="1" spans="1:23" ht="26.25" customHeight="1">
      <c r="A1" s="235" t="s">
        <v>116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3" s="11" customFormat="1" ht="52.5" customHeight="1">
      <c r="A2" s="236" t="s">
        <v>21</v>
      </c>
      <c r="B2" s="236" t="s">
        <v>22</v>
      </c>
      <c r="C2" s="236" t="s">
        <v>186</v>
      </c>
      <c r="D2" s="236" t="s">
        <v>187</v>
      </c>
      <c r="E2" s="236" t="s">
        <v>157</v>
      </c>
      <c r="F2" s="236" t="s">
        <v>188</v>
      </c>
      <c r="G2" s="236" t="s">
        <v>158</v>
      </c>
      <c r="H2" s="236" t="s">
        <v>190</v>
      </c>
      <c r="I2" s="238" t="s">
        <v>159</v>
      </c>
      <c r="J2" s="238" t="s">
        <v>191</v>
      </c>
      <c r="K2" s="169"/>
      <c r="L2" s="238" t="s">
        <v>160</v>
      </c>
      <c r="M2" s="238" t="s">
        <v>192</v>
      </c>
      <c r="N2" s="240" t="s">
        <v>161</v>
      </c>
      <c r="O2" s="241"/>
      <c r="P2" s="240" t="s">
        <v>193</v>
      </c>
      <c r="Q2" s="241"/>
      <c r="R2" s="236" t="s">
        <v>162</v>
      </c>
      <c r="S2" s="236" t="s">
        <v>194</v>
      </c>
      <c r="T2" s="248" t="s">
        <v>18</v>
      </c>
      <c r="U2" s="248" t="s">
        <v>19</v>
      </c>
      <c r="V2" s="236" t="s">
        <v>179</v>
      </c>
      <c r="W2" s="236" t="s">
        <v>180</v>
      </c>
    </row>
    <row r="3" spans="1:25" ht="18" customHeight="1">
      <c r="A3" s="237"/>
      <c r="B3" s="237"/>
      <c r="C3" s="237"/>
      <c r="D3" s="237"/>
      <c r="E3" s="237"/>
      <c r="F3" s="237"/>
      <c r="G3" s="237"/>
      <c r="H3" s="237"/>
      <c r="I3" s="239"/>
      <c r="J3" s="239"/>
      <c r="K3" s="162"/>
      <c r="L3" s="239"/>
      <c r="M3" s="239"/>
      <c r="N3" s="162" t="s">
        <v>121</v>
      </c>
      <c r="O3" s="162" t="s">
        <v>122</v>
      </c>
      <c r="P3" s="162" t="s">
        <v>121</v>
      </c>
      <c r="Q3" s="162" t="s">
        <v>122</v>
      </c>
      <c r="R3" s="237"/>
      <c r="S3" s="237"/>
      <c r="T3" s="249"/>
      <c r="U3" s="249"/>
      <c r="V3" s="237"/>
      <c r="W3" s="237"/>
      <c r="Y3" s="11"/>
    </row>
    <row r="4" spans="1:4" s="11" customFormat="1" ht="12.75">
      <c r="A4" s="82"/>
      <c r="B4" s="158" t="s">
        <v>83</v>
      </c>
      <c r="C4"/>
      <c r="D4"/>
    </row>
    <row r="5" spans="1:23" ht="12.75" customHeight="1">
      <c r="A5" s="82"/>
      <c r="B5" s="84" t="s">
        <v>92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2.75">
      <c r="A6" s="82"/>
      <c r="B6" s="84" t="s">
        <v>93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82"/>
      <c r="B7" s="84" t="s">
        <v>138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2.75" customHeight="1">
      <c r="A8" s="82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>
      <c r="A9" s="82"/>
      <c r="B9" s="84" t="s">
        <v>73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82"/>
      <c r="B10" s="242" t="s">
        <v>124</v>
      </c>
      <c r="C10" s="243"/>
      <c r="D10" s="243"/>
      <c r="E10" s="243"/>
      <c r="F10" s="243"/>
      <c r="G10" s="243"/>
      <c r="H10" s="243"/>
      <c r="I10" s="243"/>
      <c r="J10" s="243"/>
      <c r="K10"/>
      <c r="L10"/>
      <c r="M10"/>
      <c r="N10"/>
      <c r="O10"/>
      <c r="P10"/>
      <c r="Q10"/>
      <c r="R10"/>
      <c r="S10"/>
      <c r="T10" s="10"/>
      <c r="U10" s="10"/>
      <c r="V10" s="10"/>
      <c r="W10" s="10"/>
    </row>
    <row r="11" spans="1:2" s="11" customFormat="1" ht="12.75">
      <c r="A11" s="82"/>
      <c r="B11" s="95"/>
    </row>
    <row r="12" spans="1:23" s="11" customFormat="1" ht="12.75" customHeight="1">
      <c r="A12" s="127" t="s">
        <v>74</v>
      </c>
      <c r="B12" s="193" t="s">
        <v>125</v>
      </c>
      <c r="C12" s="194"/>
      <c r="D12" s="194"/>
      <c r="E12" s="194"/>
      <c r="F12" s="194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</row>
    <row r="13" spans="1:23" s="11" customFormat="1" ht="12.75">
      <c r="A13" s="113">
        <v>3</v>
      </c>
      <c r="B13" s="114" t="s">
        <v>23</v>
      </c>
      <c r="C13" s="115">
        <f>E13+G13+I13+K13+L13+R13</f>
        <v>10400400</v>
      </c>
      <c r="D13" s="115">
        <f aca="true" t="shared" si="0" ref="D13:D21">F13</f>
        <v>10400400</v>
      </c>
      <c r="E13" s="115">
        <f>E14+E22</f>
        <v>10400400</v>
      </c>
      <c r="F13" s="115">
        <f>F14+F22</f>
        <v>10400400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>
        <f>V14+V22</f>
        <v>10400400</v>
      </c>
      <c r="W13" s="115">
        <f>V13</f>
        <v>10400400</v>
      </c>
    </row>
    <row r="14" spans="1:23" s="11" customFormat="1" ht="12.75" customHeight="1">
      <c r="A14" s="117">
        <v>31</v>
      </c>
      <c r="B14" s="118" t="s">
        <v>24</v>
      </c>
      <c r="C14" s="119">
        <f>E14+G14+I14+K14+L14+R14</f>
        <v>10080400</v>
      </c>
      <c r="D14" s="119">
        <f t="shared" si="0"/>
        <v>10080400</v>
      </c>
      <c r="E14" s="201">
        <f>E15+E17+E19</f>
        <v>10080400</v>
      </c>
      <c r="F14" s="201">
        <f>F15+F17+F19</f>
        <v>10080400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>
        <f>C14</f>
        <v>10080400</v>
      </c>
      <c r="W14" s="119">
        <f>V14</f>
        <v>10080400</v>
      </c>
    </row>
    <row r="15" spans="1:23" ht="12.75">
      <c r="A15" s="137">
        <v>311</v>
      </c>
      <c r="B15" s="98" t="s">
        <v>25</v>
      </c>
      <c r="C15" s="116">
        <f>E15+G15+I15+K15+L15+R15</f>
        <v>8340000</v>
      </c>
      <c r="D15" s="116">
        <f t="shared" si="0"/>
        <v>8340000</v>
      </c>
      <c r="E15" s="116">
        <f>E16</f>
        <v>8340000</v>
      </c>
      <c r="F15" s="116">
        <f>F16</f>
        <v>8340000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ht="12.75" customHeight="1">
      <c r="A16" s="96">
        <v>3111</v>
      </c>
      <c r="B16" s="97" t="s">
        <v>58</v>
      </c>
      <c r="C16" s="145">
        <f>E16</f>
        <v>8340000</v>
      </c>
      <c r="D16" s="145">
        <f t="shared" si="0"/>
        <v>8340000</v>
      </c>
      <c r="E16" s="100">
        <v>8340000</v>
      </c>
      <c r="F16" s="100">
        <v>8340000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43"/>
      <c r="W16" s="99"/>
    </row>
    <row r="17" spans="1:23" ht="12.75">
      <c r="A17" s="137">
        <v>312</v>
      </c>
      <c r="B17" s="98" t="s">
        <v>26</v>
      </c>
      <c r="C17" s="116">
        <f>E17</f>
        <v>332400</v>
      </c>
      <c r="D17" s="116">
        <f t="shared" si="0"/>
        <v>332400</v>
      </c>
      <c r="E17" s="116">
        <f>E18</f>
        <v>332400</v>
      </c>
      <c r="F17" s="116">
        <f>F18</f>
        <v>332400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ht="12.75" customHeight="1">
      <c r="A18" s="96">
        <v>3121</v>
      </c>
      <c r="B18" s="97" t="s">
        <v>26</v>
      </c>
      <c r="C18" s="100">
        <f>E18</f>
        <v>332400</v>
      </c>
      <c r="D18" s="100">
        <f t="shared" si="0"/>
        <v>332400</v>
      </c>
      <c r="E18" s="100">
        <v>332400</v>
      </c>
      <c r="F18" s="100">
        <v>332400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43"/>
      <c r="W18" s="99"/>
    </row>
    <row r="19" spans="1:23" ht="12.75">
      <c r="A19" s="137">
        <v>313</v>
      </c>
      <c r="B19" s="98" t="s">
        <v>27</v>
      </c>
      <c r="C19" s="116">
        <f>E19+G19+I19+K19+L19+R19</f>
        <v>1408000</v>
      </c>
      <c r="D19" s="116">
        <f t="shared" si="0"/>
        <v>1408000</v>
      </c>
      <c r="E19" s="116">
        <f>SUM(E20:E21)</f>
        <v>1408000</v>
      </c>
      <c r="F19" s="116">
        <f>SUM(F20:F21)</f>
        <v>1408000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2.75" customHeight="1">
      <c r="A20" s="96">
        <v>3132</v>
      </c>
      <c r="B20" s="97" t="s">
        <v>59</v>
      </c>
      <c r="C20" s="145">
        <f>E20</f>
        <v>1268650</v>
      </c>
      <c r="D20" s="145">
        <f t="shared" si="0"/>
        <v>1396967</v>
      </c>
      <c r="E20" s="100">
        <v>1268650</v>
      </c>
      <c r="F20" s="100">
        <v>1396967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43"/>
      <c r="W20" s="99"/>
    </row>
    <row r="21" spans="1:23" ht="15.75" customHeight="1">
      <c r="A21" s="96">
        <v>3133</v>
      </c>
      <c r="B21" s="97" t="s">
        <v>60</v>
      </c>
      <c r="C21" s="145">
        <f>E21</f>
        <v>139350</v>
      </c>
      <c r="D21" s="145">
        <f t="shared" si="0"/>
        <v>11033</v>
      </c>
      <c r="E21" s="100">
        <v>139350</v>
      </c>
      <c r="F21" s="100">
        <v>11033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43"/>
      <c r="W21" s="99"/>
    </row>
    <row r="22" spans="1:23" ht="15.75" customHeight="1">
      <c r="A22" s="117">
        <v>32</v>
      </c>
      <c r="B22" s="118" t="s">
        <v>28</v>
      </c>
      <c r="C22" s="119">
        <f aca="true" t="shared" si="1" ref="C22:F23">C23</f>
        <v>320000</v>
      </c>
      <c r="D22" s="119">
        <f t="shared" si="1"/>
        <v>320000</v>
      </c>
      <c r="E22" s="119">
        <f t="shared" si="1"/>
        <v>320000</v>
      </c>
      <c r="F22" s="119">
        <f t="shared" si="1"/>
        <v>320000</v>
      </c>
      <c r="G22" s="134"/>
      <c r="H22" s="134"/>
      <c r="I22" s="134"/>
      <c r="J22" s="134"/>
      <c r="K22" s="119"/>
      <c r="L22" s="119"/>
      <c r="M22" s="119"/>
      <c r="N22" s="119"/>
      <c r="O22" s="119"/>
      <c r="P22" s="119"/>
      <c r="Q22" s="119"/>
      <c r="R22" s="134"/>
      <c r="S22" s="134"/>
      <c r="T22" s="134"/>
      <c r="U22" s="134"/>
      <c r="V22" s="119">
        <f>C22</f>
        <v>320000</v>
      </c>
      <c r="W22" s="119">
        <f>V22</f>
        <v>320000</v>
      </c>
    </row>
    <row r="23" spans="1:23" ht="15.75" customHeight="1">
      <c r="A23" s="137">
        <v>321</v>
      </c>
      <c r="B23" s="98" t="s">
        <v>29</v>
      </c>
      <c r="C23" s="138">
        <f t="shared" si="1"/>
        <v>320000</v>
      </c>
      <c r="D23" s="138">
        <f t="shared" si="1"/>
        <v>320000</v>
      </c>
      <c r="E23" s="138">
        <f t="shared" si="1"/>
        <v>320000</v>
      </c>
      <c r="F23" s="138">
        <f t="shared" si="1"/>
        <v>320000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6"/>
      <c r="W23" s="116"/>
    </row>
    <row r="24" spans="1:23" ht="15.75" customHeight="1">
      <c r="A24" s="102">
        <v>3212</v>
      </c>
      <c r="B24" s="122" t="s">
        <v>72</v>
      </c>
      <c r="C24" s="103">
        <f>E24</f>
        <v>320000</v>
      </c>
      <c r="D24" s="103">
        <f>F24</f>
        <v>320000</v>
      </c>
      <c r="E24" s="103">
        <v>320000</v>
      </c>
      <c r="F24" s="103">
        <v>320000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43"/>
      <c r="W24" s="104"/>
    </row>
    <row r="25" spans="1:23" ht="15.75" customHeight="1">
      <c r="A25" s="107"/>
      <c r="B25" s="14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109"/>
    </row>
    <row r="26" spans="1:23" ht="15.75" customHeight="1">
      <c r="A26" s="81"/>
      <c r="B26" s="1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  <c r="W26" s="106"/>
    </row>
    <row r="27" spans="1:23" ht="15.75" customHeight="1">
      <c r="A27" s="81"/>
      <c r="B27" s="1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6"/>
    </row>
    <row r="28" spans="1:23" ht="15.75" customHeight="1">
      <c r="A28" s="82"/>
      <c r="B28" s="84" t="s">
        <v>73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.75" customHeight="1">
      <c r="A29" s="82"/>
      <c r="B29" s="242" t="s">
        <v>149</v>
      </c>
      <c r="C29" s="243"/>
      <c r="D29" s="243"/>
      <c r="E29" s="243"/>
      <c r="F29" s="243"/>
      <c r="G29" s="243"/>
      <c r="H29" s="243"/>
      <c r="I29" s="243"/>
      <c r="J29" s="243"/>
      <c r="K29"/>
      <c r="L29"/>
      <c r="M29"/>
      <c r="N29"/>
      <c r="O29"/>
      <c r="P29"/>
      <c r="Q29"/>
      <c r="R29"/>
      <c r="S29"/>
      <c r="T29" s="10"/>
      <c r="U29" s="10"/>
      <c r="V29" s="10"/>
      <c r="W29" s="10"/>
    </row>
    <row r="30" spans="1:23" ht="15.75" customHeight="1">
      <c r="A30" s="82"/>
      <c r="B30" s="95" t="s">
        <v>197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5.75" customHeight="1">
      <c r="A31" s="127" t="s">
        <v>76</v>
      </c>
      <c r="B31" s="193" t="s">
        <v>117</v>
      </c>
      <c r="C31" s="194"/>
      <c r="D31" s="194"/>
      <c r="E31" s="194"/>
      <c r="F31" s="194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23" ht="15.75" customHeight="1">
      <c r="A32" s="113">
        <v>3</v>
      </c>
      <c r="B32" s="114" t="s">
        <v>23</v>
      </c>
      <c r="C32" s="115">
        <f>C33+C41</f>
        <v>404700</v>
      </c>
      <c r="D32" s="115">
        <f>D33+D41</f>
        <v>402700</v>
      </c>
      <c r="E32" s="115"/>
      <c r="F32" s="115"/>
      <c r="G32" s="115"/>
      <c r="H32" s="115"/>
      <c r="I32" s="115"/>
      <c r="J32" s="115"/>
      <c r="K32" s="115"/>
      <c r="L32" s="115">
        <f>L33+L41</f>
        <v>117000</v>
      </c>
      <c r="M32" s="115">
        <f>M33+M41</f>
        <v>117000</v>
      </c>
      <c r="N32" s="115">
        <f>N33+N41+N44</f>
        <v>287700</v>
      </c>
      <c r="O32" s="115"/>
      <c r="P32" s="115">
        <f>P33+P41+P44</f>
        <v>285700</v>
      </c>
      <c r="Q32" s="115"/>
      <c r="R32" s="115"/>
      <c r="S32" s="115"/>
      <c r="T32" s="115"/>
      <c r="U32" s="115"/>
      <c r="V32" s="115">
        <f>V33+V41</f>
        <v>402700</v>
      </c>
      <c r="W32" s="115">
        <f>V32</f>
        <v>402700</v>
      </c>
    </row>
    <row r="33" spans="1:23" ht="15.75" customHeight="1">
      <c r="A33" s="117">
        <v>31</v>
      </c>
      <c r="B33" s="118" t="s">
        <v>24</v>
      </c>
      <c r="C33" s="119">
        <f>E33++G33+I33+L33+N33+O33+R33</f>
        <v>276000</v>
      </c>
      <c r="D33" s="119">
        <f>N33</f>
        <v>276000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>
        <f>N34+N36+N38</f>
        <v>276000</v>
      </c>
      <c r="O33" s="119"/>
      <c r="P33" s="119">
        <f>P34+P36+P38</f>
        <v>276000</v>
      </c>
      <c r="Q33" s="119"/>
      <c r="R33" s="119"/>
      <c r="S33" s="119"/>
      <c r="T33" s="119"/>
      <c r="U33" s="119"/>
      <c r="V33" s="119">
        <f>C33</f>
        <v>276000</v>
      </c>
      <c r="W33" s="119">
        <f>V33</f>
        <v>276000</v>
      </c>
    </row>
    <row r="34" spans="1:23" s="11" customFormat="1" ht="12.75">
      <c r="A34" s="137">
        <v>311</v>
      </c>
      <c r="B34" s="98" t="s">
        <v>25</v>
      </c>
      <c r="C34" s="116">
        <f>E34+G34+I34+L34+N34+O34+R34</f>
        <v>229000</v>
      </c>
      <c r="D34" s="116">
        <f>N34</f>
        <v>229000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>
        <f>N35</f>
        <v>229000</v>
      </c>
      <c r="O34" s="116"/>
      <c r="P34" s="116">
        <f>P35</f>
        <v>229000</v>
      </c>
      <c r="Q34" s="116"/>
      <c r="R34" s="116"/>
      <c r="S34" s="116"/>
      <c r="T34" s="116"/>
      <c r="U34" s="116"/>
      <c r="V34" s="116"/>
      <c r="W34" s="116"/>
    </row>
    <row r="35" spans="1:23" ht="12.75" customHeight="1">
      <c r="A35" s="96">
        <v>3111</v>
      </c>
      <c r="B35" s="97" t="s">
        <v>58</v>
      </c>
      <c r="C35" s="100">
        <f>E35+G35+I35+L35+N35+O35+R35</f>
        <v>229000</v>
      </c>
      <c r="D35" s="100">
        <f>F35+H35+J35+M35+P35+Q35+S35</f>
        <v>229000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>
        <v>229000</v>
      </c>
      <c r="O35" s="100"/>
      <c r="P35" s="100">
        <v>229000</v>
      </c>
      <c r="Q35" s="100"/>
      <c r="R35" s="100"/>
      <c r="S35" s="100"/>
      <c r="T35" s="100"/>
      <c r="U35" s="100"/>
      <c r="V35" s="143"/>
      <c r="W35" s="99"/>
    </row>
    <row r="36" spans="1:23" ht="12.75">
      <c r="A36" s="137">
        <v>312</v>
      </c>
      <c r="B36" s="98" t="s">
        <v>26</v>
      </c>
      <c r="C36" s="116">
        <f>C37</f>
        <v>7500</v>
      </c>
      <c r="D36" s="116">
        <f>D37</f>
        <v>7500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>
        <f>N37</f>
        <v>7500</v>
      </c>
      <c r="O36" s="116"/>
      <c r="P36" s="116">
        <f>P37</f>
        <v>7500</v>
      </c>
      <c r="Q36" s="116"/>
      <c r="R36" s="116"/>
      <c r="S36" s="116"/>
      <c r="T36" s="116"/>
      <c r="U36" s="116"/>
      <c r="V36" s="116"/>
      <c r="W36" s="116"/>
    </row>
    <row r="37" spans="1:23" ht="12.75" customHeight="1">
      <c r="A37" s="96">
        <v>3121</v>
      </c>
      <c r="B37" s="97" t="s">
        <v>26</v>
      </c>
      <c r="C37" s="100">
        <f>E37+G37+I37+L37+N37+O37+R37</f>
        <v>7500</v>
      </c>
      <c r="D37" s="100">
        <f>F37+H37+J37+M37+P37+Q37+S37</f>
        <v>7500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>
        <v>7500</v>
      </c>
      <c r="O37" s="100"/>
      <c r="P37" s="100">
        <v>7500</v>
      </c>
      <c r="Q37" s="100"/>
      <c r="R37" s="100"/>
      <c r="S37" s="100"/>
      <c r="T37" s="100"/>
      <c r="U37" s="100"/>
      <c r="V37" s="143"/>
      <c r="W37" s="99"/>
    </row>
    <row r="38" spans="1:23" ht="12.75">
      <c r="A38" s="137">
        <v>313</v>
      </c>
      <c r="B38" s="98" t="s">
        <v>27</v>
      </c>
      <c r="C38" s="116">
        <f>E38+G38+I38+L38+N38+O38+R38</f>
        <v>39500</v>
      </c>
      <c r="D38" s="116">
        <f>F38+H38+J38+M38+P38+Q38+S38</f>
        <v>39500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>
        <f>N39+N40</f>
        <v>39500</v>
      </c>
      <c r="O38" s="116"/>
      <c r="P38" s="116">
        <f>P39+P40</f>
        <v>39500</v>
      </c>
      <c r="Q38" s="116"/>
      <c r="R38" s="116"/>
      <c r="S38" s="116"/>
      <c r="T38" s="116"/>
      <c r="U38" s="116"/>
      <c r="V38" s="116"/>
      <c r="W38" s="116"/>
    </row>
    <row r="39" spans="1:23" ht="12.75" customHeight="1">
      <c r="A39" s="96">
        <v>3132</v>
      </c>
      <c r="B39" s="97" t="s">
        <v>59</v>
      </c>
      <c r="C39" s="100">
        <f>E39+G39+I39+L39+N39+O39+R39</f>
        <v>35600</v>
      </c>
      <c r="D39" s="100">
        <f>F39+H39+J39+M39+P39+Q39+S39</f>
        <v>39250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>
        <v>35600</v>
      </c>
      <c r="O39" s="100"/>
      <c r="P39" s="100">
        <v>39250</v>
      </c>
      <c r="Q39" s="100"/>
      <c r="R39" s="100"/>
      <c r="S39" s="100"/>
      <c r="T39" s="100"/>
      <c r="U39" s="100"/>
      <c r="V39" s="143"/>
      <c r="W39" s="99"/>
    </row>
    <row r="40" spans="1:23" ht="12.75">
      <c r="A40" s="96">
        <v>3133</v>
      </c>
      <c r="B40" s="97" t="s">
        <v>60</v>
      </c>
      <c r="C40" s="100">
        <f>E40+G40+I40+L40+N40+O40+R40</f>
        <v>3900</v>
      </c>
      <c r="D40" s="100">
        <f>F40+H40+J40+M40+P40+Q40+S40</f>
        <v>250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>
        <v>3900</v>
      </c>
      <c r="O40" s="100"/>
      <c r="P40" s="100">
        <v>250</v>
      </c>
      <c r="Q40" s="100"/>
      <c r="R40" s="100"/>
      <c r="S40" s="100"/>
      <c r="T40" s="100"/>
      <c r="U40" s="100"/>
      <c r="V40" s="143"/>
      <c r="W40" s="99"/>
    </row>
    <row r="41" spans="1:23" ht="12.75" customHeight="1">
      <c r="A41" s="117">
        <v>32</v>
      </c>
      <c r="B41" s="118" t="s">
        <v>28</v>
      </c>
      <c r="C41" s="119">
        <f>C42+C44</f>
        <v>128700</v>
      </c>
      <c r="D41" s="119">
        <f>D42+D44</f>
        <v>126700</v>
      </c>
      <c r="E41" s="119"/>
      <c r="F41" s="119"/>
      <c r="G41" s="134"/>
      <c r="H41" s="134"/>
      <c r="I41" s="134"/>
      <c r="J41" s="134"/>
      <c r="K41" s="119"/>
      <c r="L41" s="119">
        <f>L42+L44</f>
        <v>117000</v>
      </c>
      <c r="M41" s="119">
        <f>M42+M44</f>
        <v>117000</v>
      </c>
      <c r="N41" s="119">
        <f>N42</f>
        <v>6700</v>
      </c>
      <c r="O41" s="119"/>
      <c r="P41" s="119">
        <f>P42</f>
        <v>6700</v>
      </c>
      <c r="Q41" s="119"/>
      <c r="R41" s="134"/>
      <c r="S41" s="134"/>
      <c r="T41" s="134"/>
      <c r="U41" s="134"/>
      <c r="V41" s="119">
        <f>D41</f>
        <v>126700</v>
      </c>
      <c r="W41" s="119">
        <f>V41</f>
        <v>126700</v>
      </c>
    </row>
    <row r="42" spans="1:23" ht="12.75">
      <c r="A42" s="137">
        <v>321</v>
      </c>
      <c r="B42" s="98" t="s">
        <v>29</v>
      </c>
      <c r="C42" s="116">
        <f>C43</f>
        <v>6700</v>
      </c>
      <c r="D42" s="116">
        <f>D43</f>
        <v>6700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16">
        <f>N43</f>
        <v>6700</v>
      </c>
      <c r="O42" s="116"/>
      <c r="P42" s="116">
        <f>P43</f>
        <v>6700</v>
      </c>
      <c r="Q42" s="116"/>
      <c r="R42" s="138"/>
      <c r="S42" s="138"/>
      <c r="T42" s="138"/>
      <c r="U42" s="138"/>
      <c r="V42" s="116"/>
      <c r="W42" s="116"/>
    </row>
    <row r="43" spans="1:23" ht="12.75" customHeight="1">
      <c r="A43" s="102">
        <v>3212</v>
      </c>
      <c r="B43" s="122" t="s">
        <v>72</v>
      </c>
      <c r="C43" s="103">
        <f>E43+G43+I43+L43+N43+O43+R43</f>
        <v>6700</v>
      </c>
      <c r="D43" s="103">
        <f>F43+H43+J43+M43+P43+Q43+S43</f>
        <v>6700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>
        <v>6700</v>
      </c>
      <c r="O43" s="103"/>
      <c r="P43" s="103">
        <v>6700</v>
      </c>
      <c r="Q43" s="103"/>
      <c r="R43" s="103"/>
      <c r="S43" s="103"/>
      <c r="T43" s="103"/>
      <c r="U43" s="103"/>
      <c r="V43" s="143"/>
      <c r="W43" s="104"/>
    </row>
    <row r="44" spans="1:23" ht="16.5" customHeight="1">
      <c r="A44" s="137">
        <v>322</v>
      </c>
      <c r="B44" s="98" t="s">
        <v>30</v>
      </c>
      <c r="C44" s="116">
        <f>C45+C46+C47</f>
        <v>122000</v>
      </c>
      <c r="D44" s="116">
        <f>D45+D46+D47</f>
        <v>120000</v>
      </c>
      <c r="E44" s="138"/>
      <c r="F44" s="138"/>
      <c r="G44" s="138"/>
      <c r="H44" s="138"/>
      <c r="I44" s="138"/>
      <c r="J44" s="138"/>
      <c r="K44" s="138"/>
      <c r="L44" s="116">
        <f>L45+L46+L47</f>
        <v>117000</v>
      </c>
      <c r="M44" s="116">
        <f>M45+M46+M47</f>
        <v>117000</v>
      </c>
      <c r="N44" s="116">
        <f>N45+N46+N47</f>
        <v>5000</v>
      </c>
      <c r="O44" s="138"/>
      <c r="P44" s="116">
        <f>P45+P46+P47</f>
        <v>3000</v>
      </c>
      <c r="Q44" s="138"/>
      <c r="R44" s="138"/>
      <c r="S44" s="138"/>
      <c r="T44" s="138"/>
      <c r="U44" s="138"/>
      <c r="V44" s="116"/>
      <c r="W44" s="116"/>
    </row>
    <row r="45" spans="1:23" ht="16.5" customHeight="1">
      <c r="A45" s="96">
        <v>3221</v>
      </c>
      <c r="B45" s="97" t="s">
        <v>185</v>
      </c>
      <c r="C45" s="100">
        <f>L45</f>
        <v>26000</v>
      </c>
      <c r="D45" s="100">
        <f>F45+H45+J45+M45+P45+Q45+S45</f>
        <v>26000</v>
      </c>
      <c r="E45" s="100"/>
      <c r="F45" s="100"/>
      <c r="G45" s="100"/>
      <c r="H45" s="100"/>
      <c r="I45" s="100"/>
      <c r="J45" s="100"/>
      <c r="K45" s="100"/>
      <c r="L45" s="100">
        <v>26000</v>
      </c>
      <c r="M45" s="100">
        <v>26000</v>
      </c>
      <c r="N45" s="100"/>
      <c r="O45" s="100"/>
      <c r="P45" s="100"/>
      <c r="Q45" s="100"/>
      <c r="R45" s="100"/>
      <c r="S45" s="100"/>
      <c r="T45" s="100"/>
      <c r="U45" s="100"/>
      <c r="V45" s="99"/>
      <c r="W45" s="99"/>
    </row>
    <row r="46" spans="1:23" ht="16.5" customHeight="1">
      <c r="A46" s="96">
        <v>3222</v>
      </c>
      <c r="B46" s="97" t="s">
        <v>56</v>
      </c>
      <c r="C46" s="100">
        <f>L46</f>
        <v>81000</v>
      </c>
      <c r="D46" s="100">
        <f>F46+H46+J46+M46+P46+Q46+S46</f>
        <v>81000</v>
      </c>
      <c r="E46" s="100"/>
      <c r="F46" s="100"/>
      <c r="G46" s="100"/>
      <c r="H46" s="100"/>
      <c r="I46" s="100"/>
      <c r="J46" s="100"/>
      <c r="K46" s="100"/>
      <c r="L46" s="100">
        <v>81000</v>
      </c>
      <c r="M46" s="100">
        <v>81000</v>
      </c>
      <c r="N46" s="100"/>
      <c r="O46" s="100"/>
      <c r="P46" s="100"/>
      <c r="Q46" s="100"/>
      <c r="R46" s="100"/>
      <c r="S46" s="100"/>
      <c r="T46" s="100"/>
      <c r="U46" s="100"/>
      <c r="V46" s="99"/>
      <c r="W46" s="99"/>
    </row>
    <row r="47" spans="1:23" ht="16.5" customHeight="1">
      <c r="A47" s="96">
        <v>3225</v>
      </c>
      <c r="B47" s="97" t="s">
        <v>43</v>
      </c>
      <c r="C47" s="100">
        <f>L47+N47</f>
        <v>15000</v>
      </c>
      <c r="D47" s="100">
        <f>F47+H47+J47+M47+P47+Q47+S47</f>
        <v>13000</v>
      </c>
      <c r="E47" s="100"/>
      <c r="F47" s="100"/>
      <c r="G47" s="100"/>
      <c r="H47" s="100"/>
      <c r="I47" s="100"/>
      <c r="J47" s="100"/>
      <c r="K47" s="100"/>
      <c r="L47" s="100">
        <v>10000</v>
      </c>
      <c r="M47" s="100">
        <v>10000</v>
      </c>
      <c r="N47" s="100">
        <v>5000</v>
      </c>
      <c r="O47" s="100"/>
      <c r="P47" s="100">
        <v>3000</v>
      </c>
      <c r="Q47" s="100"/>
      <c r="R47" s="100"/>
      <c r="S47" s="100"/>
      <c r="T47" s="100"/>
      <c r="U47" s="100"/>
      <c r="V47" s="99"/>
      <c r="W47" s="99"/>
    </row>
    <row r="48" spans="1:23" ht="16.5" customHeight="1">
      <c r="A48" s="96"/>
      <c r="B48" s="9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99"/>
      <c r="W48" s="99"/>
    </row>
    <row r="49" spans="1:23" ht="16.5" customHeight="1">
      <c r="A49" s="96"/>
      <c r="B49" s="9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99"/>
      <c r="W49" s="99"/>
    </row>
    <row r="50" spans="1:23" ht="16.5" customHeight="1">
      <c r="A50" s="81"/>
      <c r="B50" s="1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6"/>
      <c r="W50" s="106"/>
    </row>
    <row r="51" spans="1:23" ht="16.5" customHeight="1">
      <c r="A51" s="81"/>
      <c r="B51" s="1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6"/>
      <c r="W51" s="106"/>
    </row>
    <row r="52" spans="1:23" ht="16.5" customHeight="1">
      <c r="A52" s="81"/>
      <c r="B52" s="1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6"/>
      <c r="W52" s="106"/>
    </row>
    <row r="53" spans="1:23" ht="16.5" customHeight="1">
      <c r="A53" s="81"/>
      <c r="B53" s="1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6"/>
      <c r="W53" s="106"/>
    </row>
    <row r="54" spans="1:23" ht="16.5" customHeight="1">
      <c r="A54" s="81"/>
      <c r="B54" s="1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  <c r="W54" s="106"/>
    </row>
    <row r="55" spans="1:23" ht="16.5" customHeight="1">
      <c r="A55" s="81"/>
      <c r="B55" s="1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  <c r="W55" s="106"/>
    </row>
    <row r="56" spans="1:23" ht="16.5" customHeight="1">
      <c r="A56" s="81"/>
      <c r="B56" s="1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  <c r="W56" s="106"/>
    </row>
    <row r="57" spans="1:23" ht="16.5" customHeight="1">
      <c r="A57" s="81"/>
      <c r="B57" s="1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6"/>
      <c r="W57" s="106"/>
    </row>
    <row r="58" spans="1:23" ht="16.5" customHeight="1">
      <c r="A58" s="81"/>
      <c r="B58" s="1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6"/>
      <c r="W58" s="106"/>
    </row>
    <row r="59" spans="1:23" ht="16.5" customHeight="1">
      <c r="A59" s="81"/>
      <c r="B59" s="1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  <c r="W59" s="106"/>
    </row>
    <row r="60" spans="1:23" ht="16.5" customHeight="1">
      <c r="A60" s="81"/>
      <c r="B60" s="1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6"/>
      <c r="W60" s="106"/>
    </row>
    <row r="61" spans="1:23" ht="16.5" customHeight="1">
      <c r="A61" s="81"/>
      <c r="B61" s="1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6"/>
      <c r="W61" s="106"/>
    </row>
    <row r="62" spans="1:23" ht="16.5" customHeight="1">
      <c r="A62" s="81"/>
      <c r="B62" s="1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6"/>
      <c r="W62" s="106"/>
    </row>
    <row r="63" spans="1:23" ht="16.5" customHeight="1">
      <c r="A63" s="81"/>
      <c r="B63" s="1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6"/>
      <c r="W63" s="106"/>
    </row>
    <row r="64" spans="1:23" ht="16.5" customHeight="1">
      <c r="A64" s="81"/>
      <c r="B64" s="1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6"/>
      <c r="W64" s="106"/>
    </row>
    <row r="65" spans="1:23" ht="16.5" customHeight="1">
      <c r="A65" s="81"/>
      <c r="B65" s="1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6"/>
      <c r="W65" s="106"/>
    </row>
    <row r="66" spans="1:23" ht="16.5" customHeight="1">
      <c r="A66" s="81"/>
      <c r="B66" s="1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6"/>
      <c r="W66" s="106"/>
    </row>
    <row r="67" spans="1:23" ht="16.5" customHeight="1">
      <c r="A67" s="81"/>
      <c r="B67" s="1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6"/>
      <c r="W67" s="106"/>
    </row>
    <row r="68" spans="1:23" ht="16.5" customHeight="1">
      <c r="A68" s="81"/>
      <c r="B68" s="1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6"/>
      <c r="W68" s="106"/>
    </row>
    <row r="69" spans="1:23" ht="12.75">
      <c r="A69" s="81"/>
      <c r="B69" s="244" t="s">
        <v>131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</row>
    <row r="70" spans="1:23" ht="12.75" customHeight="1">
      <c r="A70" s="81"/>
      <c r="B70" s="14" t="s">
        <v>75</v>
      </c>
      <c r="C70" s="105"/>
      <c r="D70" s="105"/>
      <c r="E70" s="260" t="s">
        <v>198</v>
      </c>
      <c r="F70" s="243"/>
      <c r="G70" s="243"/>
      <c r="H70" s="243"/>
      <c r="I70" s="243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6"/>
      <c r="W70" s="106"/>
    </row>
    <row r="71" spans="1:23" ht="12.75">
      <c r="A71" s="128" t="s">
        <v>74</v>
      </c>
      <c r="B71" s="129" t="s">
        <v>126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5"/>
      <c r="W71" s="125"/>
    </row>
    <row r="72" spans="1:23" ht="12.75" customHeight="1">
      <c r="A72" s="113">
        <v>3</v>
      </c>
      <c r="B72" s="114" t="s">
        <v>23</v>
      </c>
      <c r="C72" s="115">
        <f>E72+G72+I72+L72+N72+O72+R72</f>
        <v>966510</v>
      </c>
      <c r="D72" s="115">
        <f>F72+H72+J72+M72+P72+Q72+S72</f>
        <v>968455.66</v>
      </c>
      <c r="E72" s="115">
        <f aca="true" t="shared" si="2" ref="E72:J72">E81+E113+E117+E121</f>
        <v>94864</v>
      </c>
      <c r="F72" s="115">
        <f t="shared" si="2"/>
        <v>115864</v>
      </c>
      <c r="G72" s="115">
        <f t="shared" si="2"/>
        <v>658626</v>
      </c>
      <c r="H72" s="115">
        <f t="shared" si="2"/>
        <v>743828.35</v>
      </c>
      <c r="I72" s="115">
        <f t="shared" si="2"/>
        <v>18300</v>
      </c>
      <c r="J72" s="115">
        <f t="shared" si="2"/>
        <v>22782</v>
      </c>
      <c r="K72" s="115">
        <f aca="true" t="shared" si="3" ref="K72:R72">K81+K113+K117</f>
        <v>0</v>
      </c>
      <c r="L72" s="115">
        <f t="shared" si="3"/>
        <v>166000</v>
      </c>
      <c r="M72" s="115">
        <f>M81+M113+M117+M73</f>
        <v>56806</v>
      </c>
      <c r="N72" s="115">
        <f t="shared" si="3"/>
        <v>5000</v>
      </c>
      <c r="O72" s="115">
        <f t="shared" si="3"/>
        <v>0</v>
      </c>
      <c r="P72" s="115">
        <f>P81+P113+P117</f>
        <v>10000.31</v>
      </c>
      <c r="Q72" s="115">
        <f>Q81+Q113+Q117</f>
        <v>0</v>
      </c>
      <c r="R72" s="115">
        <f t="shared" si="3"/>
        <v>23720</v>
      </c>
      <c r="S72" s="115">
        <f>S81+S113+S117+S73</f>
        <v>19175</v>
      </c>
      <c r="T72" s="115"/>
      <c r="U72" s="115"/>
      <c r="V72" s="115">
        <f>D72</f>
        <v>968455.66</v>
      </c>
      <c r="W72" s="115">
        <f>V72</f>
        <v>968455.66</v>
      </c>
    </row>
    <row r="73" spans="1:23" ht="12.75" customHeight="1">
      <c r="A73" s="117">
        <v>31</v>
      </c>
      <c r="B73" s="118" t="s">
        <v>24</v>
      </c>
      <c r="C73" s="119"/>
      <c r="D73" s="119">
        <f>F73+H73+J73+M73+P73+Q73+S73</f>
        <v>195</v>
      </c>
      <c r="E73" s="119"/>
      <c r="F73" s="119"/>
      <c r="G73" s="119"/>
      <c r="H73" s="119"/>
      <c r="I73" s="119"/>
      <c r="J73" s="119"/>
      <c r="K73" s="119"/>
      <c r="L73" s="119"/>
      <c r="M73" s="119">
        <f>M74+M76+M78</f>
        <v>20</v>
      </c>
      <c r="N73" s="119"/>
      <c r="O73" s="119"/>
      <c r="P73" s="119"/>
      <c r="Q73" s="119"/>
      <c r="R73" s="119"/>
      <c r="S73" s="119">
        <f>S74+S76+S78</f>
        <v>175</v>
      </c>
      <c r="T73" s="119"/>
      <c r="U73" s="119"/>
      <c r="V73" s="119"/>
      <c r="W73" s="119"/>
    </row>
    <row r="74" spans="1:23" ht="12.75" customHeight="1">
      <c r="A74" s="137">
        <v>311</v>
      </c>
      <c r="B74" s="98" t="s">
        <v>25</v>
      </c>
      <c r="C74" s="116"/>
      <c r="D74" s="116">
        <f>D75</f>
        <v>20</v>
      </c>
      <c r="E74" s="116"/>
      <c r="F74" s="116"/>
      <c r="G74" s="116"/>
      <c r="H74" s="116"/>
      <c r="I74" s="116"/>
      <c r="J74" s="116"/>
      <c r="K74" s="116"/>
      <c r="L74" s="116"/>
      <c r="M74" s="116">
        <f>M75</f>
        <v>20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</row>
    <row r="75" spans="1:23" ht="12.75" customHeight="1">
      <c r="A75" s="96">
        <v>3111</v>
      </c>
      <c r="B75" s="97" t="s">
        <v>58</v>
      </c>
      <c r="C75" s="143"/>
      <c r="D75" s="145">
        <f>F75+H75+J75+M75+P75+Q75+S75</f>
        <v>20</v>
      </c>
      <c r="E75" s="143"/>
      <c r="F75" s="143"/>
      <c r="G75" s="143"/>
      <c r="H75" s="143"/>
      <c r="I75" s="143"/>
      <c r="J75" s="143"/>
      <c r="K75" s="143"/>
      <c r="L75" s="143"/>
      <c r="M75" s="145">
        <v>20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ht="12.75" customHeight="1">
      <c r="A76" s="137">
        <v>312</v>
      </c>
      <c r="B76" s="98" t="s">
        <v>26</v>
      </c>
      <c r="C76" s="116"/>
      <c r="D76" s="116">
        <f>F76+H76+J76+M76+P76+Q76+S76</f>
        <v>175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>
        <f>S77</f>
        <v>175</v>
      </c>
      <c r="T76" s="116"/>
      <c r="U76" s="116"/>
      <c r="V76" s="116"/>
      <c r="W76" s="116"/>
    </row>
    <row r="77" spans="1:23" ht="12.75" customHeight="1">
      <c r="A77" s="96">
        <v>3121</v>
      </c>
      <c r="B77" s="97" t="s">
        <v>26</v>
      </c>
      <c r="C77" s="143">
        <f>E77+G77+I77+L77+N77+O77+R77</f>
        <v>0</v>
      </c>
      <c r="D77" s="145">
        <f>F77+H77+J77+M77+P77+Q77+S77</f>
        <v>175</v>
      </c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5">
        <v>175</v>
      </c>
      <c r="T77" s="143"/>
      <c r="U77" s="143"/>
      <c r="V77" s="143"/>
      <c r="W77" s="143"/>
    </row>
    <row r="78" spans="1:23" ht="12.75" customHeight="1">
      <c r="A78" s="137">
        <v>313</v>
      </c>
      <c r="B78" s="98" t="s">
        <v>27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</row>
    <row r="79" spans="1:23" ht="12.75" customHeight="1">
      <c r="A79" s="96">
        <v>3132</v>
      </c>
      <c r="B79" s="97" t="s">
        <v>59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1:23" ht="12.75" customHeight="1">
      <c r="A80" s="96">
        <v>3133</v>
      </c>
      <c r="B80" s="97" t="s">
        <v>60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1:23" ht="12.75">
      <c r="A81" s="117">
        <v>32</v>
      </c>
      <c r="B81" s="118" t="s">
        <v>28</v>
      </c>
      <c r="C81" s="119">
        <f>E81+G81+I81+L81+N81+O81+R81</f>
        <v>753831</v>
      </c>
      <c r="D81" s="119">
        <f aca="true" t="shared" si="4" ref="D81:D93">F81+H81+J81+M81+P81+Q81+S81</f>
        <v>776982.31</v>
      </c>
      <c r="E81" s="119">
        <f>E82+E87+E94+E104+E106</f>
        <v>64864</v>
      </c>
      <c r="F81" s="119">
        <f>F82+F87+F94+F104+F106</f>
        <v>85864</v>
      </c>
      <c r="G81" s="119">
        <f>G82+G87+G94+G104+G106</f>
        <v>477447</v>
      </c>
      <c r="H81" s="119">
        <f>H82+H87+H94+H104+H106</f>
        <v>584450</v>
      </c>
      <c r="I81" s="119">
        <f>I82+I87+I94+I106+I104</f>
        <v>16800</v>
      </c>
      <c r="J81" s="119">
        <f>J82+J87+J94+J106+J104</f>
        <v>20882</v>
      </c>
      <c r="K81" s="119">
        <f>K82+K87+K94+K104+K106</f>
        <v>0</v>
      </c>
      <c r="L81" s="119">
        <f>L82+L87+L94+L104+L106</f>
        <v>166000</v>
      </c>
      <c r="M81" s="119">
        <f>M82+M87+M94+M104+M106</f>
        <v>56786</v>
      </c>
      <c r="N81" s="119">
        <f>N82+N87+N94+N106</f>
        <v>5000</v>
      </c>
      <c r="O81" s="119">
        <f>O82+O87+O94+O106</f>
        <v>0</v>
      </c>
      <c r="P81" s="119">
        <f>P82+P87+P94+P106</f>
        <v>10000.31</v>
      </c>
      <c r="Q81" s="119">
        <f>Q82+Q87+Q94+Q106</f>
        <v>0</v>
      </c>
      <c r="R81" s="119">
        <f>R82+R87+R94+R104+R106</f>
        <v>23720</v>
      </c>
      <c r="S81" s="119">
        <f>S82+S87+S94+S104+S106</f>
        <v>19000</v>
      </c>
      <c r="T81" s="119"/>
      <c r="U81" s="119"/>
      <c r="V81" s="160">
        <f>D81</f>
        <v>776982.31</v>
      </c>
      <c r="W81" s="119">
        <f>V81</f>
        <v>776982.31</v>
      </c>
    </row>
    <row r="82" spans="1:23" ht="12.75" customHeight="1">
      <c r="A82" s="137">
        <v>321</v>
      </c>
      <c r="B82" s="98" t="s">
        <v>29</v>
      </c>
      <c r="C82" s="116">
        <f>E82+G82+I82+K82+L82+R82</f>
        <v>78720</v>
      </c>
      <c r="D82" s="116">
        <f t="shared" si="4"/>
        <v>77126</v>
      </c>
      <c r="E82" s="138"/>
      <c r="F82" s="138"/>
      <c r="G82" s="116">
        <f>G83+G84+G85+G86</f>
        <v>55000</v>
      </c>
      <c r="H82" s="116">
        <f>H83+H84+H85+H86</f>
        <v>59000</v>
      </c>
      <c r="I82" s="116">
        <f>SUM(I83:I86)</f>
        <v>5700</v>
      </c>
      <c r="J82" s="116">
        <f>SUM(J83:J86)</f>
        <v>5700</v>
      </c>
      <c r="K82" s="116">
        <f>SUM(K83:K85)</f>
        <v>0</v>
      </c>
      <c r="L82" s="116">
        <f>SUM(L83:L85)</f>
        <v>0</v>
      </c>
      <c r="M82" s="116">
        <f>SUM(M83:M85)</f>
        <v>426</v>
      </c>
      <c r="N82" s="116">
        <f aca="true" t="shared" si="5" ref="N82:S82">N83+N84+N85+N86</f>
        <v>0</v>
      </c>
      <c r="O82" s="116">
        <f t="shared" si="5"/>
        <v>0</v>
      </c>
      <c r="P82" s="116">
        <f t="shared" si="5"/>
        <v>0</v>
      </c>
      <c r="Q82" s="116">
        <f t="shared" si="5"/>
        <v>0</v>
      </c>
      <c r="R82" s="116">
        <f t="shared" si="5"/>
        <v>18020</v>
      </c>
      <c r="S82" s="116">
        <f t="shared" si="5"/>
        <v>12000</v>
      </c>
      <c r="T82" s="116"/>
      <c r="U82" s="116"/>
      <c r="V82" s="116"/>
      <c r="W82" s="116"/>
    </row>
    <row r="83" spans="1:23" ht="12.75">
      <c r="A83" s="96">
        <v>3211</v>
      </c>
      <c r="B83" s="97" t="s">
        <v>53</v>
      </c>
      <c r="C83" s="100">
        <f aca="true" t="shared" si="6" ref="C83:C93">E83+G83+I83+L83+N83+O83+R83</f>
        <v>69020</v>
      </c>
      <c r="D83" s="100">
        <f t="shared" si="4"/>
        <v>67426</v>
      </c>
      <c r="E83" s="100"/>
      <c r="F83" s="100"/>
      <c r="G83" s="100">
        <v>46000</v>
      </c>
      <c r="H83" s="100">
        <v>50000</v>
      </c>
      <c r="I83" s="100">
        <v>5000</v>
      </c>
      <c r="J83" s="100">
        <v>5000</v>
      </c>
      <c r="K83" s="100"/>
      <c r="L83" s="100"/>
      <c r="M83" s="100">
        <v>426</v>
      </c>
      <c r="N83" s="100"/>
      <c r="O83" s="100"/>
      <c r="P83" s="100"/>
      <c r="Q83" s="100"/>
      <c r="R83" s="100">
        <v>18020</v>
      </c>
      <c r="S83" s="100">
        <v>12000</v>
      </c>
      <c r="T83" s="100"/>
      <c r="U83" s="100"/>
      <c r="V83" s="143"/>
      <c r="W83" s="99"/>
    </row>
    <row r="84" spans="1:23" ht="12.75" customHeight="1">
      <c r="A84" s="96">
        <v>3212</v>
      </c>
      <c r="B84" s="97" t="s">
        <v>54</v>
      </c>
      <c r="C84" s="100">
        <f t="shared" si="6"/>
        <v>0</v>
      </c>
      <c r="D84" s="100">
        <f t="shared" si="4"/>
        <v>0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43"/>
      <c r="W84" s="99"/>
    </row>
    <row r="85" spans="1:23" ht="12.75">
      <c r="A85" s="96">
        <v>3213</v>
      </c>
      <c r="B85" s="97" t="s">
        <v>55</v>
      </c>
      <c r="C85" s="100">
        <f t="shared" si="6"/>
        <v>5200</v>
      </c>
      <c r="D85" s="100">
        <f t="shared" si="4"/>
        <v>6200</v>
      </c>
      <c r="E85" s="100"/>
      <c r="F85" s="100"/>
      <c r="G85" s="100">
        <v>5000</v>
      </c>
      <c r="H85" s="100">
        <v>6000</v>
      </c>
      <c r="I85" s="100">
        <v>200</v>
      </c>
      <c r="J85" s="100">
        <v>200</v>
      </c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43"/>
      <c r="W85" s="99"/>
    </row>
    <row r="86" spans="1:23" ht="12.75" customHeight="1">
      <c r="A86" s="96">
        <v>3214</v>
      </c>
      <c r="B86" s="97" t="s">
        <v>65</v>
      </c>
      <c r="C86" s="100">
        <f t="shared" si="6"/>
        <v>4500</v>
      </c>
      <c r="D86" s="100">
        <f t="shared" si="4"/>
        <v>3500</v>
      </c>
      <c r="E86" s="100"/>
      <c r="F86" s="100"/>
      <c r="G86" s="100">
        <v>4000</v>
      </c>
      <c r="H86" s="100">
        <v>3000</v>
      </c>
      <c r="I86" s="100">
        <v>500</v>
      </c>
      <c r="J86" s="100">
        <v>500</v>
      </c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43"/>
      <c r="W86" s="99"/>
    </row>
    <row r="87" spans="1:23" ht="12.75" customHeight="1">
      <c r="A87" s="137">
        <v>322</v>
      </c>
      <c r="B87" s="98" t="s">
        <v>30</v>
      </c>
      <c r="C87" s="116">
        <f t="shared" si="6"/>
        <v>316085</v>
      </c>
      <c r="D87" s="116">
        <f t="shared" si="4"/>
        <v>434719</v>
      </c>
      <c r="E87" s="116">
        <f>E88+E89+E90+E91+E92+E93</f>
        <v>27038</v>
      </c>
      <c r="F87" s="116">
        <f>F88+F89+F90+F91+F92+F93</f>
        <v>27037</v>
      </c>
      <c r="G87" s="116">
        <f>G88+G89+G90+G91+G92+G93</f>
        <v>273597</v>
      </c>
      <c r="H87" s="116">
        <f>H88+H89+H90+H91+H92+H93</f>
        <v>391350</v>
      </c>
      <c r="I87" s="116">
        <f>SUM(I88:I93)</f>
        <v>9750</v>
      </c>
      <c r="J87" s="116">
        <f>SUM(J88:J93)</f>
        <v>12832</v>
      </c>
      <c r="K87" s="116">
        <f>K88</f>
        <v>0</v>
      </c>
      <c r="L87" s="116">
        <f>SUM(L88:L93)</f>
        <v>0</v>
      </c>
      <c r="M87" s="116">
        <f>SUM(M88:M93)</f>
        <v>0</v>
      </c>
      <c r="N87" s="116">
        <f>SUM(N88:N93)</f>
        <v>0</v>
      </c>
      <c r="O87" s="116"/>
      <c r="P87" s="116">
        <f>SUM(P88:P93)</f>
        <v>0</v>
      </c>
      <c r="Q87" s="116"/>
      <c r="R87" s="116">
        <f>SUM(R88:R93)</f>
        <v>5700</v>
      </c>
      <c r="S87" s="116">
        <f>SUM(S88:S93)</f>
        <v>3500</v>
      </c>
      <c r="T87" s="116"/>
      <c r="U87" s="116"/>
      <c r="V87" s="116"/>
      <c r="W87" s="116"/>
    </row>
    <row r="88" spans="1:23" ht="12.75" customHeight="1">
      <c r="A88" s="96">
        <v>3221</v>
      </c>
      <c r="B88" s="97" t="s">
        <v>40</v>
      </c>
      <c r="C88" s="100">
        <f t="shared" si="6"/>
        <v>56849</v>
      </c>
      <c r="D88" s="100">
        <f t="shared" si="4"/>
        <v>101198.5</v>
      </c>
      <c r="E88" s="100">
        <v>5149</v>
      </c>
      <c r="F88" s="100">
        <v>4198.5</v>
      </c>
      <c r="G88" s="100">
        <v>45000</v>
      </c>
      <c r="H88" s="100">
        <v>93000</v>
      </c>
      <c r="I88" s="100">
        <v>3000</v>
      </c>
      <c r="J88" s="100">
        <v>3000</v>
      </c>
      <c r="K88" s="100"/>
      <c r="L88" s="100"/>
      <c r="M88" s="100"/>
      <c r="N88" s="100"/>
      <c r="O88" s="100"/>
      <c r="P88" s="100"/>
      <c r="Q88" s="100"/>
      <c r="R88" s="100">
        <v>3700</v>
      </c>
      <c r="S88" s="100">
        <v>1000</v>
      </c>
      <c r="T88" s="100"/>
      <c r="U88" s="100"/>
      <c r="V88" s="143"/>
      <c r="W88" s="99"/>
    </row>
    <row r="89" spans="1:23" ht="12.75">
      <c r="A89" s="96">
        <v>3222</v>
      </c>
      <c r="B89" s="97" t="s">
        <v>56</v>
      </c>
      <c r="C89" s="100">
        <f t="shared" si="6"/>
        <v>1500</v>
      </c>
      <c r="D89" s="100">
        <f t="shared" si="4"/>
        <v>2500</v>
      </c>
      <c r="E89" s="100"/>
      <c r="F89" s="100"/>
      <c r="G89" s="100">
        <v>1000</v>
      </c>
      <c r="H89" s="100">
        <v>2000</v>
      </c>
      <c r="I89" s="100">
        <v>500</v>
      </c>
      <c r="J89" s="100">
        <v>500</v>
      </c>
      <c r="K89" s="101"/>
      <c r="L89" s="101"/>
      <c r="M89" s="101"/>
      <c r="N89" s="101"/>
      <c r="O89" s="101"/>
      <c r="P89" s="101"/>
      <c r="Q89" s="101"/>
      <c r="R89" s="100"/>
      <c r="S89" s="100"/>
      <c r="T89" s="100"/>
      <c r="U89" s="100"/>
      <c r="V89" s="143"/>
      <c r="W89" s="99"/>
    </row>
    <row r="90" spans="1:23" ht="12.75" customHeight="1">
      <c r="A90" s="96">
        <v>3223</v>
      </c>
      <c r="B90" s="97" t="s">
        <v>41</v>
      </c>
      <c r="C90" s="100">
        <f t="shared" si="6"/>
        <v>227965</v>
      </c>
      <c r="D90" s="100">
        <f t="shared" si="4"/>
        <v>269565</v>
      </c>
      <c r="E90" s="100"/>
      <c r="F90" s="100"/>
      <c r="G90" s="100">
        <v>224400</v>
      </c>
      <c r="H90" s="100">
        <v>266000</v>
      </c>
      <c r="I90" s="100">
        <v>3565</v>
      </c>
      <c r="J90" s="100">
        <v>3565</v>
      </c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43"/>
      <c r="W90" s="99"/>
    </row>
    <row r="91" spans="1:23" ht="12.75">
      <c r="A91" s="96">
        <v>3224</v>
      </c>
      <c r="B91" s="97" t="s">
        <v>42</v>
      </c>
      <c r="C91" s="100">
        <f t="shared" si="6"/>
        <v>0</v>
      </c>
      <c r="D91" s="100">
        <f t="shared" si="4"/>
        <v>949.5</v>
      </c>
      <c r="E91" s="100"/>
      <c r="F91" s="100">
        <v>949.5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43"/>
      <c r="W91" s="99"/>
    </row>
    <row r="92" spans="1:23" ht="12.75" customHeight="1">
      <c r="A92" s="96">
        <v>3225</v>
      </c>
      <c r="B92" s="97" t="s">
        <v>43</v>
      </c>
      <c r="C92" s="100">
        <f t="shared" si="6"/>
        <v>28586</v>
      </c>
      <c r="D92" s="100">
        <f t="shared" si="4"/>
        <v>49656</v>
      </c>
      <c r="E92" s="100">
        <v>21889</v>
      </c>
      <c r="F92" s="100">
        <v>21889</v>
      </c>
      <c r="G92" s="100">
        <v>2697</v>
      </c>
      <c r="H92" s="100">
        <v>20000</v>
      </c>
      <c r="I92" s="100">
        <v>2000</v>
      </c>
      <c r="J92" s="100">
        <v>5267</v>
      </c>
      <c r="K92" s="100"/>
      <c r="L92" s="100"/>
      <c r="M92" s="100"/>
      <c r="N92" s="100"/>
      <c r="O92" s="100"/>
      <c r="P92" s="100"/>
      <c r="Q92" s="100"/>
      <c r="R92" s="100">
        <v>2000</v>
      </c>
      <c r="S92" s="100">
        <v>2500</v>
      </c>
      <c r="T92" s="100"/>
      <c r="U92" s="100"/>
      <c r="V92" s="143"/>
      <c r="W92" s="99"/>
    </row>
    <row r="93" spans="1:23" ht="12.75">
      <c r="A93" s="96">
        <v>3227</v>
      </c>
      <c r="B93" s="97" t="s">
        <v>64</v>
      </c>
      <c r="C93" s="100">
        <f t="shared" si="6"/>
        <v>1185</v>
      </c>
      <c r="D93" s="100">
        <f t="shared" si="4"/>
        <v>10850</v>
      </c>
      <c r="E93" s="100"/>
      <c r="F93" s="100"/>
      <c r="G93" s="100">
        <v>500</v>
      </c>
      <c r="H93" s="100">
        <v>10350</v>
      </c>
      <c r="I93" s="100">
        <v>685</v>
      </c>
      <c r="J93" s="100">
        <v>500</v>
      </c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43"/>
      <c r="W93" s="99"/>
    </row>
    <row r="94" spans="1:23" ht="12.75" customHeight="1">
      <c r="A94" s="137">
        <v>323</v>
      </c>
      <c r="B94" s="98" t="s">
        <v>31</v>
      </c>
      <c r="C94" s="116">
        <f>SUM(C95:C103)</f>
        <v>275502</v>
      </c>
      <c r="D94" s="116">
        <f>SUM(D95:D103)</f>
        <v>167813</v>
      </c>
      <c r="E94" s="116">
        <f aca="true" t="shared" si="7" ref="E94:J94">E95+E96+E97+E98+E99+E100+E101+E102+E103</f>
        <v>3402</v>
      </c>
      <c r="F94" s="116">
        <f t="shared" si="7"/>
        <v>4403</v>
      </c>
      <c r="G94" s="116">
        <f t="shared" si="7"/>
        <v>147000</v>
      </c>
      <c r="H94" s="116">
        <f t="shared" si="7"/>
        <v>131950</v>
      </c>
      <c r="I94" s="116">
        <f t="shared" si="7"/>
        <v>100</v>
      </c>
      <c r="J94" s="116">
        <f t="shared" si="7"/>
        <v>100</v>
      </c>
      <c r="K94" s="116">
        <f>SUM(K95:K103)</f>
        <v>0</v>
      </c>
      <c r="L94" s="116">
        <f>SUM(L95:L103)</f>
        <v>125000</v>
      </c>
      <c r="M94" s="116">
        <f>SUM(M95:M103)</f>
        <v>31360</v>
      </c>
      <c r="N94" s="116"/>
      <c r="O94" s="116"/>
      <c r="P94" s="116"/>
      <c r="Q94" s="116"/>
      <c r="R94" s="116"/>
      <c r="S94" s="116"/>
      <c r="T94" s="116"/>
      <c r="U94" s="116"/>
      <c r="V94" s="116"/>
      <c r="W94" s="116"/>
    </row>
    <row r="95" spans="1:23" s="11" customFormat="1" ht="12.75">
      <c r="A95" s="96">
        <v>3231</v>
      </c>
      <c r="B95" s="97" t="s">
        <v>44</v>
      </c>
      <c r="C95" s="100">
        <f aca="true" t="shared" si="8" ref="C95:C103">E95+G95+I95+L95+N95+O95+R95</f>
        <v>149000</v>
      </c>
      <c r="D95" s="100">
        <f aca="true" t="shared" si="9" ref="D95:D103">F95+H95+J95+M95+P95+Q95+S95</f>
        <v>55360</v>
      </c>
      <c r="E95" s="100"/>
      <c r="F95" s="100"/>
      <c r="G95" s="100">
        <v>24000</v>
      </c>
      <c r="H95" s="100">
        <v>24000</v>
      </c>
      <c r="I95" s="100"/>
      <c r="J95" s="100"/>
      <c r="K95" s="100"/>
      <c r="L95" s="100">
        <v>125000</v>
      </c>
      <c r="M95" s="100">
        <v>31360</v>
      </c>
      <c r="N95" s="100"/>
      <c r="O95" s="100"/>
      <c r="P95" s="100"/>
      <c r="Q95" s="100"/>
      <c r="R95" s="100"/>
      <c r="S95" s="100"/>
      <c r="T95" s="100"/>
      <c r="U95" s="100"/>
      <c r="V95" s="143"/>
      <c r="W95" s="99"/>
    </row>
    <row r="96" spans="1:23" ht="12.75" customHeight="1">
      <c r="A96" s="96">
        <v>3232</v>
      </c>
      <c r="B96" s="97" t="s">
        <v>45</v>
      </c>
      <c r="C96" s="100">
        <f t="shared" si="8"/>
        <v>0</v>
      </c>
      <c r="D96" s="100">
        <f t="shared" si="9"/>
        <v>0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43"/>
      <c r="W96" s="99"/>
    </row>
    <row r="97" spans="1:23" ht="12.75">
      <c r="A97" s="96">
        <v>3233</v>
      </c>
      <c r="B97" s="97" t="s">
        <v>46</v>
      </c>
      <c r="C97" s="100">
        <f t="shared" si="8"/>
        <v>0</v>
      </c>
      <c r="D97" s="100">
        <f t="shared" si="9"/>
        <v>2000</v>
      </c>
      <c r="E97" s="100"/>
      <c r="F97" s="100"/>
      <c r="G97" s="100"/>
      <c r="H97" s="100">
        <v>2000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43"/>
      <c r="W97" s="99"/>
    </row>
    <row r="98" spans="1:23" ht="12.75" customHeight="1">
      <c r="A98" s="96">
        <v>3234</v>
      </c>
      <c r="B98" s="97" t="s">
        <v>47</v>
      </c>
      <c r="C98" s="100">
        <f t="shared" si="8"/>
        <v>60100</v>
      </c>
      <c r="D98" s="100">
        <f t="shared" si="9"/>
        <v>42100</v>
      </c>
      <c r="E98" s="100"/>
      <c r="F98" s="100"/>
      <c r="G98" s="100">
        <v>60000</v>
      </c>
      <c r="H98" s="100">
        <v>42000</v>
      </c>
      <c r="I98" s="100">
        <v>100</v>
      </c>
      <c r="J98" s="100">
        <v>100</v>
      </c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43"/>
      <c r="W98" s="99"/>
    </row>
    <row r="99" spans="1:23" ht="12.75">
      <c r="A99" s="96">
        <v>3235</v>
      </c>
      <c r="B99" s="97" t="s">
        <v>105</v>
      </c>
      <c r="C99" s="100">
        <f t="shared" si="8"/>
        <v>21450</v>
      </c>
      <c r="D99" s="100">
        <f t="shared" si="9"/>
        <v>21450</v>
      </c>
      <c r="E99" s="100"/>
      <c r="F99" s="100"/>
      <c r="G99" s="100">
        <v>21450</v>
      </c>
      <c r="H99" s="100">
        <v>21450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43"/>
      <c r="W99" s="99"/>
    </row>
    <row r="100" spans="1:23" ht="15" customHeight="1">
      <c r="A100" s="96">
        <v>3236</v>
      </c>
      <c r="B100" s="97" t="s">
        <v>48</v>
      </c>
      <c r="C100" s="100">
        <f t="shared" si="8"/>
        <v>15500</v>
      </c>
      <c r="D100" s="100">
        <f t="shared" si="9"/>
        <v>14500</v>
      </c>
      <c r="E100" s="100"/>
      <c r="F100" s="100"/>
      <c r="G100" s="100">
        <v>15500</v>
      </c>
      <c r="H100" s="100">
        <v>14500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43"/>
      <c r="W100" s="99"/>
    </row>
    <row r="101" spans="1:23" ht="21" customHeight="1">
      <c r="A101" s="96">
        <v>3237</v>
      </c>
      <c r="B101" s="97" t="s">
        <v>49</v>
      </c>
      <c r="C101" s="100">
        <f t="shared" si="8"/>
        <v>11952</v>
      </c>
      <c r="D101" s="100">
        <f t="shared" si="9"/>
        <v>13403</v>
      </c>
      <c r="E101" s="100">
        <v>3402</v>
      </c>
      <c r="F101" s="100">
        <v>3403</v>
      </c>
      <c r="G101" s="100">
        <v>8550</v>
      </c>
      <c r="H101" s="100">
        <v>10000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43"/>
      <c r="W101" s="99"/>
    </row>
    <row r="102" spans="1:23" ht="12.75" customHeight="1">
      <c r="A102" s="96">
        <v>3238</v>
      </c>
      <c r="B102" s="97" t="s">
        <v>50</v>
      </c>
      <c r="C102" s="100">
        <f t="shared" si="8"/>
        <v>16000</v>
      </c>
      <c r="D102" s="100">
        <f t="shared" si="9"/>
        <v>18000</v>
      </c>
      <c r="E102" s="100"/>
      <c r="F102" s="100">
        <v>1000</v>
      </c>
      <c r="G102" s="100">
        <v>16000</v>
      </c>
      <c r="H102" s="100">
        <v>17000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43"/>
      <c r="W102" s="99"/>
    </row>
    <row r="103" spans="1:23" ht="12.75">
      <c r="A103" s="96">
        <v>3239</v>
      </c>
      <c r="B103" s="97" t="s">
        <v>57</v>
      </c>
      <c r="C103" s="100">
        <f t="shared" si="8"/>
        <v>1500</v>
      </c>
      <c r="D103" s="100">
        <f t="shared" si="9"/>
        <v>1000</v>
      </c>
      <c r="E103" s="100"/>
      <c r="F103" s="100"/>
      <c r="G103" s="100">
        <v>1500</v>
      </c>
      <c r="H103" s="100">
        <v>1000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43"/>
      <c r="W103" s="99"/>
    </row>
    <row r="104" spans="1:23" ht="25.5" customHeight="1">
      <c r="A104" s="137">
        <v>324</v>
      </c>
      <c r="B104" s="98" t="s">
        <v>84</v>
      </c>
      <c r="C104" s="116"/>
      <c r="D104" s="116">
        <f>D105</f>
        <v>0</v>
      </c>
      <c r="E104" s="116"/>
      <c r="F104" s="116"/>
      <c r="G104" s="116"/>
      <c r="H104" s="116"/>
      <c r="I104" s="116"/>
      <c r="J104" s="116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16"/>
      <c r="W104" s="116"/>
    </row>
    <row r="105" spans="1:23" ht="25.5">
      <c r="A105" s="96">
        <v>3241</v>
      </c>
      <c r="B105" s="141" t="s">
        <v>84</v>
      </c>
      <c r="C105" s="100"/>
      <c r="D105" s="100">
        <v>0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43"/>
      <c r="W105" s="99"/>
    </row>
    <row r="106" spans="1:23" ht="12.75" customHeight="1">
      <c r="A106" s="137">
        <v>329</v>
      </c>
      <c r="B106" s="98" t="s">
        <v>32</v>
      </c>
      <c r="C106" s="116">
        <f aca="true" t="shared" si="10" ref="C106:I106">SUM(C107:C112)</f>
        <v>83524</v>
      </c>
      <c r="D106" s="116">
        <f>SUM(D107:D112)</f>
        <v>97324.31</v>
      </c>
      <c r="E106" s="116">
        <f t="shared" si="10"/>
        <v>34424</v>
      </c>
      <c r="F106" s="116">
        <f>SUM(F107:F112)</f>
        <v>54424</v>
      </c>
      <c r="G106" s="116">
        <f t="shared" si="10"/>
        <v>1850</v>
      </c>
      <c r="H106" s="116">
        <f>SUM(H107:H112)</f>
        <v>2150</v>
      </c>
      <c r="I106" s="116">
        <f t="shared" si="10"/>
        <v>1250</v>
      </c>
      <c r="J106" s="116">
        <f>SUM(J107:J112)</f>
        <v>2250</v>
      </c>
      <c r="K106" s="116">
        <f>K107+K109+K110+K111+K112</f>
        <v>0</v>
      </c>
      <c r="L106" s="116">
        <f>L107+L109+L110+L111+L112</f>
        <v>41000</v>
      </c>
      <c r="M106" s="116">
        <f>M107+M109+M110+M111+M112</f>
        <v>25000</v>
      </c>
      <c r="N106" s="116">
        <f>N112</f>
        <v>5000</v>
      </c>
      <c r="O106" s="116"/>
      <c r="P106" s="116">
        <f>P112</f>
        <v>10000.31</v>
      </c>
      <c r="Q106" s="116"/>
      <c r="R106" s="116"/>
      <c r="S106" s="116">
        <f>SUM(S107:S112)</f>
        <v>3500</v>
      </c>
      <c r="T106" s="116"/>
      <c r="U106" s="116"/>
      <c r="V106" s="116"/>
      <c r="W106" s="116"/>
    </row>
    <row r="107" spans="1:23" ht="12.75">
      <c r="A107" s="142">
        <v>3292</v>
      </c>
      <c r="B107" s="141" t="s">
        <v>120</v>
      </c>
      <c r="C107" s="145">
        <f aca="true" t="shared" si="11" ref="C107:C112">E107+G107+I107+L107+N107+O107+R107</f>
        <v>0</v>
      </c>
      <c r="D107" s="145">
        <f aca="true" t="shared" si="12" ref="D107:D112">F107+H107+J107+M107+P107+Q107+S107</f>
        <v>0</v>
      </c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1:23" ht="12.75">
      <c r="A108" s="142">
        <v>3293</v>
      </c>
      <c r="B108" s="141" t="s">
        <v>118</v>
      </c>
      <c r="C108" s="145">
        <f t="shared" si="11"/>
        <v>400</v>
      </c>
      <c r="D108" s="145">
        <f t="shared" si="12"/>
        <v>200</v>
      </c>
      <c r="E108" s="143"/>
      <c r="F108" s="143"/>
      <c r="G108" s="145">
        <v>300</v>
      </c>
      <c r="H108" s="145">
        <v>100</v>
      </c>
      <c r="I108" s="145">
        <v>100</v>
      </c>
      <c r="J108" s="145">
        <v>100</v>
      </c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1:23" ht="12.75" customHeight="1">
      <c r="A109" s="142">
        <v>3294</v>
      </c>
      <c r="B109" s="141" t="s">
        <v>85</v>
      </c>
      <c r="C109" s="145">
        <f t="shared" si="11"/>
        <v>1050</v>
      </c>
      <c r="D109" s="145">
        <f t="shared" si="12"/>
        <v>1050</v>
      </c>
      <c r="E109" s="143"/>
      <c r="F109" s="143"/>
      <c r="G109" s="145">
        <v>1000</v>
      </c>
      <c r="H109" s="145">
        <v>1000</v>
      </c>
      <c r="I109" s="145">
        <v>50</v>
      </c>
      <c r="J109" s="145">
        <v>50</v>
      </c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1:23" ht="12.75">
      <c r="A110" s="142">
        <v>3295</v>
      </c>
      <c r="B110" s="141" t="s">
        <v>86</v>
      </c>
      <c r="C110" s="145">
        <f t="shared" si="11"/>
        <v>33150</v>
      </c>
      <c r="D110" s="145">
        <f t="shared" si="12"/>
        <v>33150</v>
      </c>
      <c r="E110" s="145">
        <v>33000</v>
      </c>
      <c r="F110" s="145">
        <v>33000</v>
      </c>
      <c r="G110" s="145">
        <v>50</v>
      </c>
      <c r="H110" s="145">
        <v>50</v>
      </c>
      <c r="I110" s="145">
        <v>100</v>
      </c>
      <c r="J110" s="145">
        <v>100</v>
      </c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1:23" ht="12.75" customHeight="1">
      <c r="A111" s="142">
        <v>3296</v>
      </c>
      <c r="B111" s="141" t="s">
        <v>103</v>
      </c>
      <c r="C111" s="145">
        <f t="shared" si="11"/>
        <v>0</v>
      </c>
      <c r="D111" s="145">
        <f t="shared" si="12"/>
        <v>0</v>
      </c>
      <c r="E111" s="145"/>
      <c r="F111" s="145"/>
      <c r="G111" s="143"/>
      <c r="H111" s="143"/>
      <c r="I111" s="145"/>
      <c r="J111" s="145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1:23" ht="12.75">
      <c r="A112" s="96">
        <v>3299</v>
      </c>
      <c r="B112" s="97" t="s">
        <v>32</v>
      </c>
      <c r="C112" s="145">
        <f t="shared" si="11"/>
        <v>48924</v>
      </c>
      <c r="D112" s="145">
        <f t="shared" si="12"/>
        <v>62924.31</v>
      </c>
      <c r="E112" s="100">
        <v>1424</v>
      </c>
      <c r="F112" s="100">
        <v>21424</v>
      </c>
      <c r="G112" s="100">
        <v>500</v>
      </c>
      <c r="H112" s="100">
        <v>1000</v>
      </c>
      <c r="I112" s="100">
        <v>1000</v>
      </c>
      <c r="J112" s="100">
        <v>2000</v>
      </c>
      <c r="K112" s="100"/>
      <c r="L112" s="100">
        <v>41000</v>
      </c>
      <c r="M112" s="100">
        <v>25000</v>
      </c>
      <c r="N112" s="100">
        <v>5000</v>
      </c>
      <c r="O112" s="100"/>
      <c r="P112" s="100">
        <v>10000.31</v>
      </c>
      <c r="Q112" s="100"/>
      <c r="R112" s="100"/>
      <c r="S112" s="100">
        <v>3500</v>
      </c>
      <c r="T112" s="100"/>
      <c r="U112" s="100"/>
      <c r="V112" s="143"/>
      <c r="W112" s="143"/>
    </row>
    <row r="113" spans="1:23" ht="12.75" customHeight="1">
      <c r="A113" s="117">
        <v>34</v>
      </c>
      <c r="B113" s="118" t="s">
        <v>33</v>
      </c>
      <c r="C113" s="119">
        <f>C114</f>
        <v>7000</v>
      </c>
      <c r="D113" s="119">
        <f>D114</f>
        <v>7500</v>
      </c>
      <c r="E113" s="119"/>
      <c r="F113" s="119"/>
      <c r="G113" s="119">
        <f>G114</f>
        <v>6900</v>
      </c>
      <c r="H113" s="119">
        <f>H114</f>
        <v>7000</v>
      </c>
      <c r="I113" s="119">
        <f>I114</f>
        <v>100</v>
      </c>
      <c r="J113" s="119">
        <f>J114</f>
        <v>500</v>
      </c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>
        <f>D113</f>
        <v>7500</v>
      </c>
      <c r="W113" s="119">
        <f>V113</f>
        <v>7500</v>
      </c>
    </row>
    <row r="114" spans="1:23" ht="12.75">
      <c r="A114" s="137">
        <v>343</v>
      </c>
      <c r="B114" s="98" t="s">
        <v>34</v>
      </c>
      <c r="C114" s="138">
        <f>SUM(C115:C116)</f>
        <v>7000</v>
      </c>
      <c r="D114" s="138">
        <f>SUM(D115:D116)</f>
        <v>7500</v>
      </c>
      <c r="E114" s="138"/>
      <c r="F114" s="138"/>
      <c r="G114" s="138">
        <f>G115+G116</f>
        <v>6900</v>
      </c>
      <c r="H114" s="138">
        <f>H115+H116</f>
        <v>7000</v>
      </c>
      <c r="I114" s="138">
        <f>I115+I116</f>
        <v>100</v>
      </c>
      <c r="J114" s="138">
        <f>J115+J116</f>
        <v>500</v>
      </c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16"/>
      <c r="W114" s="116"/>
    </row>
    <row r="115" spans="1:23" ht="12.75" customHeight="1">
      <c r="A115" s="96">
        <v>3431</v>
      </c>
      <c r="B115" s="97" t="s">
        <v>51</v>
      </c>
      <c r="C115" s="100">
        <f>E115+G115+I115+L115+N115+O115+R115</f>
        <v>7000</v>
      </c>
      <c r="D115" s="100">
        <f>F115+H115+J115+M115+P115+Q115+S115</f>
        <v>7500</v>
      </c>
      <c r="E115" s="100"/>
      <c r="F115" s="100"/>
      <c r="G115" s="100">
        <v>6900</v>
      </c>
      <c r="H115" s="100">
        <v>7000</v>
      </c>
      <c r="I115" s="100">
        <v>100</v>
      </c>
      <c r="J115" s="100">
        <v>500</v>
      </c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43"/>
      <c r="W115" s="99"/>
    </row>
    <row r="116" spans="1:23" ht="12.75">
      <c r="A116" s="96">
        <v>3433</v>
      </c>
      <c r="B116" s="97" t="s">
        <v>104</v>
      </c>
      <c r="C116" s="100">
        <f>E116+G116+I116+L116+N116+O116+R116</f>
        <v>0</v>
      </c>
      <c r="D116" s="100">
        <v>0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43"/>
      <c r="W116" s="99"/>
    </row>
    <row r="117" spans="1:23" ht="12.75" customHeight="1">
      <c r="A117" s="117">
        <v>37</v>
      </c>
      <c r="B117" s="118" t="s">
        <v>70</v>
      </c>
      <c r="C117" s="119">
        <f>E118+G118+I118+K118+L118+R118</f>
        <v>66000</v>
      </c>
      <c r="D117" s="119">
        <f>F117+H117+J117+M117+P117+Q117+S117</f>
        <v>66000</v>
      </c>
      <c r="E117" s="119">
        <f aca="true" t="shared" si="13" ref="E117:H118">E118</f>
        <v>20000</v>
      </c>
      <c r="F117" s="119">
        <f t="shared" si="13"/>
        <v>20000</v>
      </c>
      <c r="G117" s="119">
        <f t="shared" si="13"/>
        <v>46000</v>
      </c>
      <c r="H117" s="119">
        <f t="shared" si="13"/>
        <v>46000</v>
      </c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>
        <f>C117</f>
        <v>66000</v>
      </c>
      <c r="W117" s="119">
        <f>V117</f>
        <v>66000</v>
      </c>
    </row>
    <row r="118" spans="1:23" ht="12.75">
      <c r="A118" s="137">
        <v>372</v>
      </c>
      <c r="B118" s="98" t="s">
        <v>66</v>
      </c>
      <c r="C118" s="138">
        <f>E118+G118+I118+K118+L118+R118</f>
        <v>66000</v>
      </c>
      <c r="D118" s="138">
        <f>F118+H118+J118+M118+P118+Q118+S118</f>
        <v>66000</v>
      </c>
      <c r="E118" s="138">
        <f t="shared" si="13"/>
        <v>20000</v>
      </c>
      <c r="F118" s="138">
        <f t="shared" si="13"/>
        <v>20000</v>
      </c>
      <c r="G118" s="138">
        <f t="shared" si="13"/>
        <v>46000</v>
      </c>
      <c r="H118" s="138">
        <f t="shared" si="13"/>
        <v>46000</v>
      </c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16"/>
      <c r="W118" s="116"/>
    </row>
    <row r="119" spans="1:23" ht="22.5" customHeight="1">
      <c r="A119" s="96">
        <v>3722</v>
      </c>
      <c r="B119" s="97" t="s">
        <v>87</v>
      </c>
      <c r="C119" s="100">
        <f>E119+G119</f>
        <v>66000</v>
      </c>
      <c r="D119" s="100">
        <f>F119+H119+J119+M119+P119+Q119+S119</f>
        <v>66000</v>
      </c>
      <c r="E119" s="100">
        <v>20000</v>
      </c>
      <c r="F119" s="100">
        <v>20000</v>
      </c>
      <c r="G119" s="100">
        <v>46000</v>
      </c>
      <c r="H119" s="100">
        <v>46000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43"/>
      <c r="W119" s="99"/>
    </row>
    <row r="120" spans="1:23" ht="12.75">
      <c r="A120" s="128" t="s">
        <v>76</v>
      </c>
      <c r="B120" s="129" t="s">
        <v>127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5"/>
      <c r="W120" s="125"/>
    </row>
    <row r="121" spans="1:23" ht="12.75" customHeight="1">
      <c r="A121" s="113">
        <v>3</v>
      </c>
      <c r="B121" s="114" t="s">
        <v>23</v>
      </c>
      <c r="C121" s="115">
        <f>C122</f>
        <v>139679</v>
      </c>
      <c r="D121" s="115">
        <f>D122</f>
        <v>117778.35</v>
      </c>
      <c r="E121" s="115">
        <f>E122</f>
        <v>10000</v>
      </c>
      <c r="F121" s="115">
        <f>F122</f>
        <v>10000</v>
      </c>
      <c r="G121" s="115">
        <f>G122+G236+G240</f>
        <v>128279</v>
      </c>
      <c r="H121" s="115">
        <f>H122+H236+H240</f>
        <v>106378.35</v>
      </c>
      <c r="I121" s="115">
        <f>I122+I236+I240</f>
        <v>1400</v>
      </c>
      <c r="J121" s="115">
        <f>J122+J236+J240</f>
        <v>1400</v>
      </c>
      <c r="K121" s="115"/>
      <c r="L121" s="115"/>
      <c r="M121" s="115"/>
      <c r="N121" s="115">
        <v>0</v>
      </c>
      <c r="O121" s="115">
        <f>O122+O236+O240</f>
        <v>0</v>
      </c>
      <c r="P121" s="115">
        <v>0</v>
      </c>
      <c r="Q121" s="115">
        <f>Q122+Q236+Q240</f>
        <v>0</v>
      </c>
      <c r="R121" s="115"/>
      <c r="S121" s="115"/>
      <c r="T121" s="115"/>
      <c r="U121" s="115"/>
      <c r="V121" s="115">
        <f>V122</f>
        <v>117778.35</v>
      </c>
      <c r="W121" s="115">
        <f>V121</f>
        <v>117778.35</v>
      </c>
    </row>
    <row r="122" spans="1:23" ht="12.75">
      <c r="A122" s="117">
        <v>32</v>
      </c>
      <c r="B122" s="118" t="s">
        <v>28</v>
      </c>
      <c r="C122" s="119">
        <f aca="true" t="shared" si="14" ref="C122:J122">C123+C125</f>
        <v>139679</v>
      </c>
      <c r="D122" s="119">
        <f t="shared" si="14"/>
        <v>117778.35</v>
      </c>
      <c r="E122" s="119">
        <f t="shared" si="14"/>
        <v>10000</v>
      </c>
      <c r="F122" s="119">
        <f t="shared" si="14"/>
        <v>10000</v>
      </c>
      <c r="G122" s="119">
        <f t="shared" si="14"/>
        <v>128279</v>
      </c>
      <c r="H122" s="119">
        <f t="shared" si="14"/>
        <v>106378.35</v>
      </c>
      <c r="I122" s="119">
        <f t="shared" si="14"/>
        <v>1400</v>
      </c>
      <c r="J122" s="119">
        <f t="shared" si="14"/>
        <v>1400</v>
      </c>
      <c r="K122" s="119"/>
      <c r="L122" s="119"/>
      <c r="M122" s="119"/>
      <c r="N122" s="119">
        <f>N123+N147+N154+N166</f>
        <v>0</v>
      </c>
      <c r="O122" s="119">
        <f>O123+O147+O154+O166</f>
        <v>0</v>
      </c>
      <c r="P122" s="119">
        <f>P123+P147+P154+P166</f>
        <v>0</v>
      </c>
      <c r="Q122" s="119">
        <f>Q123+Q147+Q154+Q166</f>
        <v>0</v>
      </c>
      <c r="R122" s="119"/>
      <c r="S122" s="119"/>
      <c r="T122" s="119"/>
      <c r="U122" s="119"/>
      <c r="V122" s="160">
        <f>D122</f>
        <v>117778.35</v>
      </c>
      <c r="W122" s="119">
        <f>V122</f>
        <v>117778.35</v>
      </c>
    </row>
    <row r="123" spans="1:23" ht="12.75">
      <c r="A123" s="137">
        <v>322</v>
      </c>
      <c r="B123" s="98" t="s">
        <v>30</v>
      </c>
      <c r="C123" s="116">
        <f>C124</f>
        <v>35500</v>
      </c>
      <c r="D123" s="116">
        <f>D124</f>
        <v>30500</v>
      </c>
      <c r="E123" s="138"/>
      <c r="F123" s="138"/>
      <c r="G123" s="116">
        <f>G124</f>
        <v>35000</v>
      </c>
      <c r="H123" s="116">
        <f>H124</f>
        <v>30000</v>
      </c>
      <c r="I123" s="116">
        <f>I124</f>
        <v>500</v>
      </c>
      <c r="J123" s="116">
        <f>J124</f>
        <v>500</v>
      </c>
      <c r="K123" s="116"/>
      <c r="L123" s="116"/>
      <c r="M123" s="116"/>
      <c r="N123" s="116">
        <f>N124+N125+N126+N127</f>
        <v>0</v>
      </c>
      <c r="O123" s="116">
        <f>O124+O125+O126+O127</f>
        <v>0</v>
      </c>
      <c r="P123" s="116">
        <f>P124+P125+P126+P127</f>
        <v>0</v>
      </c>
      <c r="Q123" s="116">
        <f>Q124+Q125+Q126+Q127</f>
        <v>0</v>
      </c>
      <c r="R123" s="116"/>
      <c r="S123" s="116"/>
      <c r="T123" s="116"/>
      <c r="U123" s="116"/>
      <c r="V123" s="116"/>
      <c r="W123" s="116"/>
    </row>
    <row r="124" spans="1:23" ht="12.75">
      <c r="A124" s="96">
        <v>3224</v>
      </c>
      <c r="B124" s="97" t="s">
        <v>128</v>
      </c>
      <c r="C124" s="100">
        <f>E124+G124+I124+L124+N124+O124+R124</f>
        <v>35500</v>
      </c>
      <c r="D124" s="100">
        <f>F124+H124+J124+M124+P124+Q124+S124</f>
        <v>30500</v>
      </c>
      <c r="E124" s="100"/>
      <c r="F124" s="100"/>
      <c r="G124" s="100">
        <v>35000</v>
      </c>
      <c r="H124" s="100">
        <v>30000</v>
      </c>
      <c r="I124" s="100">
        <v>500</v>
      </c>
      <c r="J124" s="100">
        <v>500</v>
      </c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43"/>
      <c r="W124" s="99"/>
    </row>
    <row r="125" spans="1:23" ht="12.75">
      <c r="A125" s="137">
        <v>323</v>
      </c>
      <c r="B125" s="98" t="s">
        <v>129</v>
      </c>
      <c r="C125" s="138">
        <f>C126+C127</f>
        <v>104179</v>
      </c>
      <c r="D125" s="138">
        <f>D126+D127</f>
        <v>87278.35</v>
      </c>
      <c r="E125" s="138">
        <f>E126</f>
        <v>10000</v>
      </c>
      <c r="F125" s="138">
        <f>F126</f>
        <v>10000</v>
      </c>
      <c r="G125" s="138">
        <f>G126+G127</f>
        <v>93279</v>
      </c>
      <c r="H125" s="138">
        <f>H126+H127</f>
        <v>76378.35</v>
      </c>
      <c r="I125" s="138">
        <f>I126+I127</f>
        <v>900</v>
      </c>
      <c r="J125" s="138">
        <f>J126+J127</f>
        <v>900</v>
      </c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16"/>
      <c r="W125" s="116"/>
    </row>
    <row r="126" spans="1:23" ht="12.75">
      <c r="A126" s="96">
        <v>3232</v>
      </c>
      <c r="B126" s="97" t="s">
        <v>45</v>
      </c>
      <c r="C126" s="100">
        <f>E126+G126+I126+L126+N126+O126+R126</f>
        <v>104079</v>
      </c>
      <c r="D126" s="100">
        <f>F126+H126+J126+M126+P126+Q126+S126</f>
        <v>87178.35</v>
      </c>
      <c r="E126" s="100">
        <v>10000</v>
      </c>
      <c r="F126" s="100">
        <v>10000</v>
      </c>
      <c r="G126" s="100">
        <v>93179</v>
      </c>
      <c r="H126" s="100">
        <v>76278.35</v>
      </c>
      <c r="I126" s="100">
        <v>900</v>
      </c>
      <c r="J126" s="100">
        <v>900</v>
      </c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43"/>
      <c r="W126" s="99"/>
    </row>
    <row r="127" spans="1:23" ht="12.75" customHeight="1">
      <c r="A127" s="102">
        <v>3237</v>
      </c>
      <c r="B127" s="122" t="s">
        <v>130</v>
      </c>
      <c r="C127" s="103">
        <f>G127</f>
        <v>100</v>
      </c>
      <c r="D127" s="100">
        <f>F127+H127+J127+M127+P127+Q127+S127</f>
        <v>100</v>
      </c>
      <c r="E127" s="103"/>
      <c r="F127" s="103"/>
      <c r="G127" s="103">
        <v>100</v>
      </c>
      <c r="H127" s="103">
        <v>100</v>
      </c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43"/>
      <c r="W127" s="104"/>
    </row>
    <row r="128" spans="1:23" ht="12.75" customHeight="1">
      <c r="A128" s="107"/>
      <c r="B128" s="140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67"/>
      <c r="W128" s="109"/>
    </row>
    <row r="129" spans="1:23" ht="12.75" customHeight="1">
      <c r="A129" s="81"/>
      <c r="B129" s="1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66"/>
      <c r="W129" s="106"/>
    </row>
    <row r="130" spans="1:23" ht="12.75" customHeight="1">
      <c r="A130" s="81"/>
      <c r="B130" s="1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66"/>
      <c r="W130" s="106"/>
    </row>
    <row r="131" spans="1:23" ht="12.75" customHeight="1">
      <c r="A131" s="81"/>
      <c r="B131" s="1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66"/>
      <c r="W131" s="106"/>
    </row>
    <row r="132" spans="1:23" ht="12.75" customHeight="1">
      <c r="A132" s="81"/>
      <c r="B132" s="1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66"/>
      <c r="W132" s="106"/>
    </row>
    <row r="133" spans="1:23" ht="12.75" customHeight="1">
      <c r="A133" s="81"/>
      <c r="B133" s="1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66"/>
      <c r="W133" s="106"/>
    </row>
    <row r="134" spans="1:23" ht="12.75" customHeight="1">
      <c r="A134" s="81"/>
      <c r="B134" s="1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66"/>
      <c r="W134" s="106"/>
    </row>
    <row r="135" spans="1:23" ht="12.75" customHeight="1">
      <c r="A135" s="81"/>
      <c r="B135" s="1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66"/>
      <c r="W135" s="106"/>
    </row>
    <row r="136" spans="1:23" ht="12.75" customHeight="1">
      <c r="A136" s="81"/>
      <c r="B136" s="1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66"/>
      <c r="W136" s="106"/>
    </row>
    <row r="137" spans="1:23" ht="12.75" customHeight="1">
      <c r="A137" s="81"/>
      <c r="B137" s="1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66"/>
      <c r="W137" s="106"/>
    </row>
    <row r="138" spans="1:23" ht="12.75" customHeight="1">
      <c r="A138" s="81"/>
      <c r="B138" s="1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66"/>
      <c r="W138" s="106"/>
    </row>
    <row r="139" spans="1:23" ht="12.75" customHeight="1">
      <c r="A139" s="81"/>
      <c r="B139" s="1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66"/>
      <c r="W139" s="106"/>
    </row>
    <row r="140" spans="1:23" ht="12.75" customHeight="1">
      <c r="A140" s="81"/>
      <c r="B140" s="1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66"/>
      <c r="W140" s="106"/>
    </row>
    <row r="141" spans="1:23" ht="12.75" customHeight="1">
      <c r="A141" s="81"/>
      <c r="B141" s="1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66"/>
      <c r="W141" s="106"/>
    </row>
    <row r="142" spans="1:23" ht="12.75" customHeight="1">
      <c r="A142" s="81"/>
      <c r="B142" s="1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66"/>
      <c r="W142" s="106"/>
    </row>
    <row r="143" spans="1:23" ht="12.75" customHeight="1">
      <c r="A143" s="81"/>
      <c r="B143" s="1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66"/>
      <c r="W143" s="106"/>
    </row>
    <row r="144" spans="1:23" ht="12.75" customHeight="1">
      <c r="A144" s="81"/>
      <c r="B144" s="1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66"/>
      <c r="W144" s="106"/>
    </row>
    <row r="145" spans="1:23" ht="12.75" customHeight="1">
      <c r="A145" s="81"/>
      <c r="B145" s="1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66"/>
      <c r="W145" s="106"/>
    </row>
    <row r="146" spans="1:23" ht="12.75" customHeight="1">
      <c r="A146" s="81"/>
      <c r="B146" s="244" t="s">
        <v>137</v>
      </c>
      <c r="C146" s="245"/>
      <c r="D146" s="245"/>
      <c r="E146" s="245"/>
      <c r="F146" s="245"/>
      <c r="G146" s="155"/>
      <c r="H146" s="15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66"/>
      <c r="W146" s="106"/>
    </row>
    <row r="147" spans="1:23" ht="15.75" customHeight="1">
      <c r="A147" s="110"/>
      <c r="B147" s="123" t="s">
        <v>150</v>
      </c>
      <c r="C147" s="111" t="s">
        <v>199</v>
      </c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2"/>
      <c r="W147" s="112"/>
    </row>
    <row r="148" spans="1:23" ht="12.75" customHeight="1">
      <c r="A148" s="128" t="s">
        <v>133</v>
      </c>
      <c r="B148" s="129" t="s">
        <v>126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</row>
    <row r="149" spans="1:23" s="11" customFormat="1" ht="12.75">
      <c r="A149" s="113">
        <v>3</v>
      </c>
      <c r="B149" s="114" t="s">
        <v>23</v>
      </c>
      <c r="C149" s="115">
        <f>C150</f>
        <v>505120</v>
      </c>
      <c r="D149" s="115">
        <f>D150</f>
        <v>504620</v>
      </c>
      <c r="E149" s="115"/>
      <c r="F149" s="115"/>
      <c r="G149" s="115"/>
      <c r="H149" s="115"/>
      <c r="I149" s="115">
        <f>I150</f>
        <v>500</v>
      </c>
      <c r="J149" s="115">
        <f>J150</f>
        <v>0</v>
      </c>
      <c r="K149" s="115">
        <f>K150</f>
        <v>0</v>
      </c>
      <c r="L149" s="115">
        <f>L150</f>
        <v>504620</v>
      </c>
      <c r="M149" s="115">
        <f>M150</f>
        <v>504620</v>
      </c>
      <c r="N149" s="115"/>
      <c r="O149" s="115"/>
      <c r="P149" s="115"/>
      <c r="Q149" s="115"/>
      <c r="R149" s="115"/>
      <c r="S149" s="115"/>
      <c r="T149" s="115"/>
      <c r="U149" s="115"/>
      <c r="V149" s="115">
        <f>V150</f>
        <v>504620</v>
      </c>
      <c r="W149" s="115">
        <f>V149</f>
        <v>504620</v>
      </c>
    </row>
    <row r="150" spans="1:23" s="11" customFormat="1" ht="28.5" customHeight="1">
      <c r="A150" s="117">
        <v>32</v>
      </c>
      <c r="B150" s="118" t="s">
        <v>28</v>
      </c>
      <c r="C150" s="119">
        <f>C156+C163+C151+C169</f>
        <v>505120</v>
      </c>
      <c r="D150" s="119">
        <f>D156+D163+D151+D169</f>
        <v>504620</v>
      </c>
      <c r="E150" s="119"/>
      <c r="F150" s="119"/>
      <c r="G150" s="119"/>
      <c r="H150" s="119"/>
      <c r="I150" s="119">
        <f>I151+I156+I163</f>
        <v>500</v>
      </c>
      <c r="J150" s="119">
        <f>J151+J156+J163</f>
        <v>0</v>
      </c>
      <c r="K150" s="119">
        <f>K151+K156+K163</f>
        <v>0</v>
      </c>
      <c r="L150" s="119">
        <f>L151+L156+L163+L169</f>
        <v>504620</v>
      </c>
      <c r="M150" s="119">
        <f>M151+M156+M163+M169</f>
        <v>504620</v>
      </c>
      <c r="N150" s="119"/>
      <c r="O150" s="119"/>
      <c r="P150" s="119"/>
      <c r="Q150" s="119"/>
      <c r="R150" s="119"/>
      <c r="S150" s="119"/>
      <c r="T150" s="134"/>
      <c r="U150" s="134"/>
      <c r="V150" s="119">
        <f>D150</f>
        <v>504620</v>
      </c>
      <c r="W150" s="119">
        <f>V150</f>
        <v>504620</v>
      </c>
    </row>
    <row r="151" spans="1:23" s="165" customFormat="1" ht="28.5" customHeight="1">
      <c r="A151" s="137">
        <v>321</v>
      </c>
      <c r="B151" s="98" t="s">
        <v>29</v>
      </c>
      <c r="C151" s="116">
        <f>K151</f>
        <v>0</v>
      </c>
      <c r="D151" s="116">
        <f>M151</f>
        <v>1500</v>
      </c>
      <c r="E151" s="116"/>
      <c r="F151" s="116"/>
      <c r="G151" s="116"/>
      <c r="H151" s="116"/>
      <c r="I151" s="116"/>
      <c r="J151" s="116"/>
      <c r="K151" s="116">
        <f>K152+K153+K154+K155</f>
        <v>0</v>
      </c>
      <c r="L151" s="116">
        <f>L152+L153+L154+L155</f>
        <v>0</v>
      </c>
      <c r="M151" s="116">
        <f>M152+M153+M154+M155</f>
        <v>1500</v>
      </c>
      <c r="N151" s="116"/>
      <c r="O151" s="116"/>
      <c r="P151" s="116"/>
      <c r="Q151" s="116"/>
      <c r="R151" s="116"/>
      <c r="S151" s="116"/>
      <c r="T151" s="138"/>
      <c r="U151" s="138"/>
      <c r="V151" s="116"/>
      <c r="W151" s="116"/>
    </row>
    <row r="152" spans="1:23" s="165" customFormat="1" ht="12.75" customHeight="1">
      <c r="A152" s="96">
        <v>3211</v>
      </c>
      <c r="B152" s="97" t="s">
        <v>53</v>
      </c>
      <c r="C152" s="145"/>
      <c r="D152" s="145">
        <f>F152+H152+J152+M152+P152+Q152+S152</f>
        <v>0</v>
      </c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3"/>
      <c r="W152" s="143"/>
    </row>
    <row r="153" spans="1:23" s="165" customFormat="1" ht="12.75" customHeight="1">
      <c r="A153" s="96">
        <v>3212</v>
      </c>
      <c r="B153" s="97" t="s">
        <v>54</v>
      </c>
      <c r="C153" s="145"/>
      <c r="D153" s="145">
        <f>F153+H153+J153+M153+P153+Q153+S153</f>
        <v>0</v>
      </c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3"/>
      <c r="W153" s="143"/>
    </row>
    <row r="154" spans="1:23" s="165" customFormat="1" ht="12.75" customHeight="1">
      <c r="A154" s="96">
        <v>3213</v>
      </c>
      <c r="B154" s="97" t="s">
        <v>55</v>
      </c>
      <c r="C154" s="145">
        <v>0</v>
      </c>
      <c r="D154" s="145">
        <f>F154+H154+J154+M154+P154+Q154+S154</f>
        <v>1500</v>
      </c>
      <c r="E154" s="145"/>
      <c r="F154" s="145"/>
      <c r="G154" s="145"/>
      <c r="H154" s="145"/>
      <c r="I154" s="145"/>
      <c r="J154" s="145"/>
      <c r="K154" s="145"/>
      <c r="L154" s="145"/>
      <c r="M154" s="145">
        <v>1500</v>
      </c>
      <c r="N154" s="145"/>
      <c r="O154" s="145"/>
      <c r="P154" s="145"/>
      <c r="Q154" s="145"/>
      <c r="R154" s="145"/>
      <c r="S154" s="145"/>
      <c r="T154" s="145"/>
      <c r="U154" s="145"/>
      <c r="V154" s="143"/>
      <c r="W154" s="143"/>
    </row>
    <row r="155" spans="1:23" s="164" customFormat="1" ht="12.75" customHeight="1">
      <c r="A155" s="96">
        <v>3214</v>
      </c>
      <c r="B155" s="97" t="s">
        <v>65</v>
      </c>
      <c r="C155" s="145"/>
      <c r="D155" s="145">
        <f>F155+H155+J155+M155+P155+Q155+S155</f>
        <v>0</v>
      </c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43"/>
      <c r="W155" s="143"/>
    </row>
    <row r="156" spans="1:23" ht="12.75">
      <c r="A156" s="137">
        <v>322</v>
      </c>
      <c r="B156" s="98" t="s">
        <v>30</v>
      </c>
      <c r="C156" s="116">
        <f>SUM(C157:C162)</f>
        <v>474620</v>
      </c>
      <c r="D156" s="116">
        <f>SUM(D157:D162)</f>
        <v>473320</v>
      </c>
      <c r="E156" s="116"/>
      <c r="F156" s="116"/>
      <c r="G156" s="116"/>
      <c r="H156" s="116"/>
      <c r="I156" s="116">
        <f>SUM(I157:I162)</f>
        <v>0</v>
      </c>
      <c r="J156" s="116">
        <f>SUM(J157:J162)</f>
        <v>0</v>
      </c>
      <c r="K156" s="116">
        <f>K157+K158+K159+K160+K161+K162</f>
        <v>0</v>
      </c>
      <c r="L156" s="116">
        <f>L157+L158+L159+L160+L161+L162</f>
        <v>474620</v>
      </c>
      <c r="M156" s="116">
        <f>M157+M158+M159+M160+M161+M162</f>
        <v>473320</v>
      </c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</row>
    <row r="157" spans="1:23" ht="12.75" customHeight="1">
      <c r="A157" s="96">
        <v>3221</v>
      </c>
      <c r="B157" s="97" t="s">
        <v>40</v>
      </c>
      <c r="C157" s="100">
        <f aca="true" t="shared" si="15" ref="C157:C162">E157+G157+I157+L157+N157+O157+R157</f>
        <v>19000</v>
      </c>
      <c r="D157" s="100">
        <f aca="true" t="shared" si="16" ref="D157:D162">F157+H157+J157+M157+P157+Q157+S157</f>
        <v>19000</v>
      </c>
      <c r="E157" s="99"/>
      <c r="F157" s="99"/>
      <c r="G157" s="99"/>
      <c r="H157" s="99"/>
      <c r="I157" s="99"/>
      <c r="J157" s="99"/>
      <c r="K157" s="99"/>
      <c r="L157" s="100">
        <v>19000</v>
      </c>
      <c r="M157" s="100">
        <v>19000</v>
      </c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1:23" ht="12.75">
      <c r="A158" s="96">
        <v>3222</v>
      </c>
      <c r="B158" s="97" t="s">
        <v>56</v>
      </c>
      <c r="C158" s="100">
        <f t="shared" si="15"/>
        <v>428620</v>
      </c>
      <c r="D158" s="100">
        <f t="shared" si="16"/>
        <v>425000</v>
      </c>
      <c r="E158" s="99"/>
      <c r="F158" s="99"/>
      <c r="G158" s="99"/>
      <c r="H158" s="99"/>
      <c r="I158" s="99"/>
      <c r="J158" s="99"/>
      <c r="K158" s="100"/>
      <c r="L158" s="100">
        <v>428620</v>
      </c>
      <c r="M158" s="100">
        <v>425000</v>
      </c>
      <c r="N158" s="100"/>
      <c r="O158" s="100"/>
      <c r="P158" s="100"/>
      <c r="Q158" s="100"/>
      <c r="R158" s="100"/>
      <c r="S158" s="100"/>
      <c r="T158" s="99"/>
      <c r="U158" s="99"/>
      <c r="V158" s="99"/>
      <c r="W158" s="99"/>
    </row>
    <row r="159" spans="1:23" ht="12.75" customHeight="1">
      <c r="A159" s="96">
        <v>3223</v>
      </c>
      <c r="B159" s="97" t="s">
        <v>41</v>
      </c>
      <c r="C159" s="100">
        <f t="shared" si="15"/>
        <v>15000</v>
      </c>
      <c r="D159" s="100">
        <f t="shared" si="16"/>
        <v>20000</v>
      </c>
      <c r="E159" s="99"/>
      <c r="F159" s="99"/>
      <c r="G159" s="99"/>
      <c r="H159" s="99"/>
      <c r="I159" s="99"/>
      <c r="J159" s="99"/>
      <c r="K159" s="99"/>
      <c r="L159" s="100">
        <v>15000</v>
      </c>
      <c r="M159" s="100">
        <v>20000</v>
      </c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1:23" ht="12.75">
      <c r="A160" s="96">
        <v>3224</v>
      </c>
      <c r="B160" s="97" t="s">
        <v>42</v>
      </c>
      <c r="C160" s="100">
        <f t="shared" si="15"/>
        <v>1000</v>
      </c>
      <c r="D160" s="100">
        <f t="shared" si="16"/>
        <v>1000</v>
      </c>
      <c r="E160" s="99"/>
      <c r="F160" s="99"/>
      <c r="G160" s="99"/>
      <c r="H160" s="99"/>
      <c r="I160" s="100"/>
      <c r="J160" s="100"/>
      <c r="K160" s="99"/>
      <c r="L160" s="100">
        <v>1000</v>
      </c>
      <c r="M160" s="100">
        <v>1000</v>
      </c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1:23" ht="12.75" customHeight="1">
      <c r="A161" s="96">
        <v>3225</v>
      </c>
      <c r="B161" s="97" t="s">
        <v>43</v>
      </c>
      <c r="C161" s="100">
        <f t="shared" si="15"/>
        <v>9000</v>
      </c>
      <c r="D161" s="100">
        <f t="shared" si="16"/>
        <v>6000</v>
      </c>
      <c r="E161" s="99"/>
      <c r="F161" s="99"/>
      <c r="G161" s="99"/>
      <c r="H161" s="99"/>
      <c r="I161" s="99"/>
      <c r="J161" s="99"/>
      <c r="K161" s="99"/>
      <c r="L161" s="100">
        <v>9000</v>
      </c>
      <c r="M161" s="100">
        <v>6000</v>
      </c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1:23" ht="12.75">
      <c r="A162" s="96">
        <v>3227</v>
      </c>
      <c r="B162" s="97" t="s">
        <v>64</v>
      </c>
      <c r="C162" s="100">
        <f t="shared" si="15"/>
        <v>2000</v>
      </c>
      <c r="D162" s="100">
        <f t="shared" si="16"/>
        <v>2320</v>
      </c>
      <c r="E162" s="99"/>
      <c r="F162" s="99"/>
      <c r="G162" s="99"/>
      <c r="H162" s="99"/>
      <c r="I162" s="99"/>
      <c r="J162" s="99"/>
      <c r="K162" s="99"/>
      <c r="L162" s="100">
        <v>2000</v>
      </c>
      <c r="M162" s="100">
        <v>2320</v>
      </c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2.75" customHeight="1">
      <c r="A163" s="137">
        <v>323</v>
      </c>
      <c r="B163" s="98" t="s">
        <v>31</v>
      </c>
      <c r="C163" s="116">
        <f>SUM(C164:C168)</f>
        <v>29500</v>
      </c>
      <c r="D163" s="116">
        <f>SUM(D164:D168)</f>
        <v>28800</v>
      </c>
      <c r="E163" s="116"/>
      <c r="F163" s="116"/>
      <c r="G163" s="116"/>
      <c r="H163" s="116"/>
      <c r="I163" s="116">
        <f>I164+I165+I166+I167+I168</f>
        <v>500</v>
      </c>
      <c r="J163" s="116">
        <f>J164+J165+J166+J167+J168</f>
        <v>0</v>
      </c>
      <c r="K163" s="116">
        <f>K164+K165+K166+K167+K168</f>
        <v>0</v>
      </c>
      <c r="L163" s="116">
        <f>L164+L165+L166+L167+L168</f>
        <v>29000</v>
      </c>
      <c r="M163" s="116">
        <f>M164+M165+M166+M167+M168</f>
        <v>28800</v>
      </c>
      <c r="N163" s="116"/>
      <c r="O163" s="138"/>
      <c r="P163" s="116"/>
      <c r="Q163" s="138"/>
      <c r="R163" s="116"/>
      <c r="S163" s="116"/>
      <c r="T163" s="116"/>
      <c r="U163" s="116"/>
      <c r="V163" s="116"/>
      <c r="W163" s="116"/>
    </row>
    <row r="164" spans="1:23" ht="12.75">
      <c r="A164" s="96">
        <v>3231</v>
      </c>
      <c r="B164" s="97" t="s">
        <v>44</v>
      </c>
      <c r="C164" s="100">
        <f aca="true" t="shared" si="17" ref="C164:C170">E164+G164+I164+L164+N164+O164+R164</f>
        <v>1200</v>
      </c>
      <c r="D164" s="100">
        <f>F164+H164+J164+M164+P164+Q164+S164</f>
        <v>1000</v>
      </c>
      <c r="E164" s="99"/>
      <c r="F164" s="99"/>
      <c r="G164" s="99"/>
      <c r="H164" s="99"/>
      <c r="I164" s="99"/>
      <c r="J164" s="99"/>
      <c r="K164" s="99"/>
      <c r="L164" s="100">
        <v>1200</v>
      </c>
      <c r="M164" s="100">
        <v>1000</v>
      </c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12.75" customHeight="1">
      <c r="A165" s="96">
        <v>3232</v>
      </c>
      <c r="B165" s="97" t="s">
        <v>45</v>
      </c>
      <c r="C165" s="100">
        <f t="shared" si="17"/>
        <v>3500</v>
      </c>
      <c r="D165" s="100">
        <f>F165+H165+J165+M165+P165+Q165+S165</f>
        <v>3000</v>
      </c>
      <c r="E165" s="99"/>
      <c r="F165" s="99"/>
      <c r="G165" s="99"/>
      <c r="H165" s="99"/>
      <c r="I165" s="100">
        <v>500</v>
      </c>
      <c r="J165" s="100">
        <v>0</v>
      </c>
      <c r="K165" s="99"/>
      <c r="L165" s="100">
        <v>3000</v>
      </c>
      <c r="M165" s="100">
        <v>3000</v>
      </c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12.75">
      <c r="A166" s="96">
        <v>3234</v>
      </c>
      <c r="B166" s="97" t="s">
        <v>47</v>
      </c>
      <c r="C166" s="100">
        <f t="shared" si="17"/>
        <v>19500</v>
      </c>
      <c r="D166" s="100">
        <f>F166+H166+J166+M166+P166+Q166+S166</f>
        <v>17000</v>
      </c>
      <c r="E166" s="99"/>
      <c r="F166" s="99"/>
      <c r="G166" s="99"/>
      <c r="H166" s="99"/>
      <c r="I166" s="99"/>
      <c r="J166" s="99"/>
      <c r="K166" s="99"/>
      <c r="L166" s="100">
        <v>19500</v>
      </c>
      <c r="M166" s="100">
        <v>17000</v>
      </c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12.75" customHeight="1">
      <c r="A167" s="96">
        <v>3236</v>
      </c>
      <c r="B167" s="97" t="s">
        <v>48</v>
      </c>
      <c r="C167" s="100">
        <f t="shared" si="17"/>
        <v>3000</v>
      </c>
      <c r="D167" s="100">
        <f>F167+H167+J167+M167+P167+Q167+S167</f>
        <v>5500</v>
      </c>
      <c r="E167" s="99"/>
      <c r="F167" s="99"/>
      <c r="G167" s="99"/>
      <c r="H167" s="99"/>
      <c r="I167" s="99"/>
      <c r="J167" s="99"/>
      <c r="K167" s="99"/>
      <c r="L167" s="100">
        <v>3000</v>
      </c>
      <c r="M167" s="100">
        <v>5500</v>
      </c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12.75" customHeight="1">
      <c r="A168" s="102">
        <v>3239</v>
      </c>
      <c r="B168" s="122" t="s">
        <v>57</v>
      </c>
      <c r="C168" s="100">
        <f t="shared" si="17"/>
        <v>2300</v>
      </c>
      <c r="D168" s="100">
        <f>F168+H168+J168+M168+P168+Q168+S168</f>
        <v>2300</v>
      </c>
      <c r="E168" s="104"/>
      <c r="F168" s="104"/>
      <c r="G168" s="104"/>
      <c r="H168" s="104"/>
      <c r="I168" s="104"/>
      <c r="J168" s="104"/>
      <c r="K168" s="104"/>
      <c r="L168" s="103">
        <v>2300</v>
      </c>
      <c r="M168" s="103">
        <v>2300</v>
      </c>
      <c r="N168" s="104"/>
      <c r="O168" s="104"/>
      <c r="P168" s="104"/>
      <c r="Q168" s="104"/>
      <c r="R168" s="104"/>
      <c r="S168" s="104"/>
      <c r="T168" s="104"/>
      <c r="U168" s="104"/>
      <c r="V168" s="99"/>
      <c r="W168" s="104"/>
    </row>
    <row r="169" spans="1:23" ht="12.75" customHeight="1">
      <c r="A169" s="181">
        <v>329</v>
      </c>
      <c r="B169" s="182" t="s">
        <v>32</v>
      </c>
      <c r="C169" s="116">
        <f t="shared" si="17"/>
        <v>1000</v>
      </c>
      <c r="D169" s="116">
        <f>L169</f>
        <v>1000</v>
      </c>
      <c r="E169" s="183"/>
      <c r="F169" s="183"/>
      <c r="G169" s="183"/>
      <c r="H169" s="183"/>
      <c r="I169" s="183"/>
      <c r="J169" s="183"/>
      <c r="K169" s="183"/>
      <c r="L169" s="183">
        <f>L170</f>
        <v>1000</v>
      </c>
      <c r="M169" s="183">
        <f>M170</f>
        <v>1000</v>
      </c>
      <c r="N169" s="183"/>
      <c r="O169" s="183"/>
      <c r="P169" s="183"/>
      <c r="Q169" s="183"/>
      <c r="R169" s="183"/>
      <c r="S169" s="183"/>
      <c r="T169" s="183"/>
      <c r="U169" s="183"/>
      <c r="V169" s="116"/>
      <c r="W169" s="183"/>
    </row>
    <row r="170" spans="1:23" ht="12.75" customHeight="1">
      <c r="A170" s="96">
        <v>3299</v>
      </c>
      <c r="B170" s="97" t="s">
        <v>32</v>
      </c>
      <c r="C170" s="100">
        <f t="shared" si="17"/>
        <v>1000</v>
      </c>
      <c r="D170" s="100">
        <f>F170+H170+J170+M170+P170+Q170+S170</f>
        <v>1000</v>
      </c>
      <c r="E170" s="99"/>
      <c r="F170" s="99"/>
      <c r="G170" s="99"/>
      <c r="H170" s="99"/>
      <c r="I170" s="99"/>
      <c r="J170" s="99"/>
      <c r="K170" s="99"/>
      <c r="L170" s="100">
        <v>1000</v>
      </c>
      <c r="M170" s="100">
        <v>1000</v>
      </c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12.75" customHeight="1">
      <c r="A171" s="81"/>
      <c r="B171" s="14"/>
      <c r="C171" s="105"/>
      <c r="D171" s="105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ht="12.75" customHeight="1">
      <c r="A172" s="81"/>
      <c r="B172" s="14"/>
      <c r="C172" s="105"/>
      <c r="D172" s="105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ht="12.75" customHeight="1">
      <c r="A173" s="81"/>
      <c r="B173" s="14"/>
      <c r="C173" s="105"/>
      <c r="D173" s="105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ht="12.75" customHeight="1">
      <c r="A174" s="81"/>
      <c r="B174" s="84" t="s">
        <v>141</v>
      </c>
      <c r="C174" s="155"/>
      <c r="D174" s="155"/>
      <c r="E174"/>
      <c r="F174"/>
      <c r="G174"/>
      <c r="H174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6"/>
      <c r="W174" s="106"/>
    </row>
    <row r="175" spans="1:23" ht="12.75" customHeight="1">
      <c r="A175" s="81"/>
      <c r="B175" s="14" t="s">
        <v>151</v>
      </c>
      <c r="C175"/>
      <c r="D175"/>
      <c r="E175"/>
      <c r="F175"/>
      <c r="G175"/>
      <c r="H17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6"/>
      <c r="W175" s="106"/>
    </row>
    <row r="176" spans="1:23" ht="12.75" customHeight="1">
      <c r="A176" s="81"/>
      <c r="B176" s="84"/>
      <c r="C176" s="105"/>
      <c r="D176" s="105"/>
      <c r="E176" s="106"/>
      <c r="F176" s="106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6"/>
      <c r="W176" s="106"/>
    </row>
    <row r="177" spans="1:23" ht="12.75" customHeight="1">
      <c r="A177" s="127" t="s">
        <v>78</v>
      </c>
      <c r="B177" s="193" t="s">
        <v>89</v>
      </c>
      <c r="C177" s="194"/>
      <c r="D177" s="194"/>
      <c r="E177" s="194"/>
      <c r="F177" s="194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</row>
    <row r="178" spans="1:23" ht="12.75" customHeight="1">
      <c r="A178" s="113">
        <v>3</v>
      </c>
      <c r="B178" s="114" t="s">
        <v>23</v>
      </c>
      <c r="C178" s="115">
        <f>C179</f>
        <v>0</v>
      </c>
      <c r="D178" s="115">
        <f>D179</f>
        <v>0</v>
      </c>
      <c r="E178" s="115"/>
      <c r="F178" s="115"/>
      <c r="G178" s="115"/>
      <c r="H178" s="115"/>
      <c r="I178" s="115">
        <f>I179</f>
        <v>0</v>
      </c>
      <c r="J178" s="115">
        <f>J179</f>
        <v>0</v>
      </c>
      <c r="K178" s="115"/>
      <c r="L178" s="115"/>
      <c r="M178" s="115"/>
      <c r="N178" s="115"/>
      <c r="O178" s="115">
        <f>O179</f>
        <v>0</v>
      </c>
      <c r="P178" s="115"/>
      <c r="Q178" s="115">
        <f>Q179</f>
        <v>0</v>
      </c>
      <c r="R178" s="115"/>
      <c r="S178" s="115"/>
      <c r="T178" s="115"/>
      <c r="U178" s="115"/>
      <c r="V178" s="115">
        <f>V179</f>
        <v>0</v>
      </c>
      <c r="W178" s="115">
        <f>V178</f>
        <v>0</v>
      </c>
    </row>
    <row r="179" spans="1:23" ht="12.75" customHeight="1">
      <c r="A179" s="117">
        <v>32</v>
      </c>
      <c r="B179" s="151" t="s">
        <v>79</v>
      </c>
      <c r="C179" s="134">
        <v>0</v>
      </c>
      <c r="D179" s="134">
        <v>0</v>
      </c>
      <c r="E179" s="134"/>
      <c r="F179" s="134"/>
      <c r="G179" s="134"/>
      <c r="H179" s="134"/>
      <c r="I179" s="134">
        <f>I180+I185+I187+I189</f>
        <v>0</v>
      </c>
      <c r="J179" s="134">
        <f>J180+J185+J187+J189</f>
        <v>0</v>
      </c>
      <c r="K179" s="134"/>
      <c r="L179" s="134"/>
      <c r="M179" s="134"/>
      <c r="N179" s="134"/>
      <c r="O179" s="134">
        <f>O180+O185+O187+O189</f>
        <v>0</v>
      </c>
      <c r="P179" s="134"/>
      <c r="Q179" s="134">
        <f>Q180+Q185+Q187+Q189</f>
        <v>0</v>
      </c>
      <c r="R179" s="134"/>
      <c r="S179" s="134"/>
      <c r="T179" s="134"/>
      <c r="U179" s="134"/>
      <c r="V179" s="119">
        <f>C179</f>
        <v>0</v>
      </c>
      <c r="W179" s="119">
        <f>V179</f>
        <v>0</v>
      </c>
    </row>
    <row r="180" spans="1:23" ht="12.75" customHeight="1">
      <c r="A180" s="137">
        <v>321</v>
      </c>
      <c r="B180" s="98" t="s">
        <v>80</v>
      </c>
      <c r="C180" s="138"/>
      <c r="D180" s="138">
        <f>D181+D182+D183+D184</f>
        <v>0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>
        <f>O181+O182+O183+O184</f>
        <v>0</v>
      </c>
      <c r="P180" s="138"/>
      <c r="Q180" s="138">
        <f>Q181+Q182+Q183+Q184</f>
        <v>0</v>
      </c>
      <c r="R180" s="138"/>
      <c r="S180" s="138"/>
      <c r="T180" s="138"/>
      <c r="U180" s="138"/>
      <c r="V180" s="116"/>
      <c r="W180" s="116"/>
    </row>
    <row r="181" spans="1:23" ht="12.75" customHeight="1">
      <c r="A181" s="96">
        <v>3211</v>
      </c>
      <c r="B181" s="97" t="s">
        <v>53</v>
      </c>
      <c r="C181" s="100"/>
      <c r="D181" s="100">
        <v>0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9"/>
      <c r="W181" s="99"/>
    </row>
    <row r="182" spans="1:23" ht="12.75" customHeight="1">
      <c r="A182" s="142">
        <v>3212</v>
      </c>
      <c r="B182" s="141" t="s">
        <v>81</v>
      </c>
      <c r="C182" s="100"/>
      <c r="D182" s="100">
        <v>0</v>
      </c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99"/>
      <c r="W182" s="143"/>
    </row>
    <row r="183" spans="1:23" ht="12.75" customHeight="1">
      <c r="A183" s="96">
        <v>3213</v>
      </c>
      <c r="B183" s="97" t="s">
        <v>55</v>
      </c>
      <c r="C183" s="100"/>
      <c r="D183" s="100">
        <v>0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9"/>
      <c r="W183" s="99"/>
    </row>
    <row r="184" spans="1:23" ht="12.75" customHeight="1">
      <c r="A184" s="142">
        <v>3214</v>
      </c>
      <c r="B184" s="141" t="s">
        <v>65</v>
      </c>
      <c r="C184" s="100"/>
      <c r="D184" s="100">
        <v>0</v>
      </c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99"/>
      <c r="W184" s="143"/>
    </row>
    <row r="185" spans="1:23" ht="12.75" customHeight="1">
      <c r="A185" s="137">
        <v>322</v>
      </c>
      <c r="B185" s="98" t="s">
        <v>30</v>
      </c>
      <c r="C185" s="138"/>
      <c r="D185" s="138">
        <f>D186</f>
        <v>0</v>
      </c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>
        <f>O186</f>
        <v>0</v>
      </c>
      <c r="P185" s="138"/>
      <c r="Q185" s="138">
        <f>Q186</f>
        <v>0</v>
      </c>
      <c r="R185" s="138"/>
      <c r="S185" s="138"/>
      <c r="T185" s="138"/>
      <c r="U185" s="138"/>
      <c r="V185" s="116"/>
      <c r="W185" s="116"/>
    </row>
    <row r="186" spans="1:23" ht="12.75" customHeight="1">
      <c r="A186" s="96">
        <v>3221</v>
      </c>
      <c r="B186" s="97" t="s">
        <v>88</v>
      </c>
      <c r="C186" s="100"/>
      <c r="D186" s="100">
        <v>0</v>
      </c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9"/>
      <c r="W186" s="99"/>
    </row>
    <row r="187" spans="1:23" ht="12.75" customHeight="1">
      <c r="A187" s="137">
        <v>323</v>
      </c>
      <c r="B187" s="98" t="s">
        <v>31</v>
      </c>
      <c r="C187" s="138"/>
      <c r="D187" s="138">
        <f>D188</f>
        <v>0</v>
      </c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>
        <f>O188</f>
        <v>0</v>
      </c>
      <c r="P187" s="138"/>
      <c r="Q187" s="138">
        <f>Q188</f>
        <v>0</v>
      </c>
      <c r="R187" s="138"/>
      <c r="S187" s="138"/>
      <c r="T187" s="138"/>
      <c r="U187" s="138"/>
      <c r="V187" s="116"/>
      <c r="W187" s="116"/>
    </row>
    <row r="188" spans="1:23" ht="12.75" customHeight="1">
      <c r="A188" s="96">
        <v>3237</v>
      </c>
      <c r="B188" s="97" t="s">
        <v>49</v>
      </c>
      <c r="C188" s="100"/>
      <c r="D188" s="100">
        <v>0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9"/>
      <c r="W188" s="99"/>
    </row>
    <row r="189" spans="1:23" ht="12.75" customHeight="1">
      <c r="A189" s="137">
        <v>329</v>
      </c>
      <c r="B189" s="98" t="s">
        <v>32</v>
      </c>
      <c r="C189" s="138">
        <f>C190+C191</f>
        <v>0</v>
      </c>
      <c r="D189" s="138">
        <f>D190+D191</f>
        <v>0</v>
      </c>
      <c r="E189" s="138"/>
      <c r="F189" s="138"/>
      <c r="G189" s="138"/>
      <c r="H189" s="138"/>
      <c r="I189" s="138">
        <f>I190+I191</f>
        <v>0</v>
      </c>
      <c r="J189" s="138">
        <f>J190+J191</f>
        <v>0</v>
      </c>
      <c r="K189" s="138"/>
      <c r="L189" s="138"/>
      <c r="M189" s="138"/>
      <c r="N189" s="138"/>
      <c r="O189" s="138">
        <f>O190+O191</f>
        <v>0</v>
      </c>
      <c r="P189" s="138"/>
      <c r="Q189" s="138">
        <f>Q190+Q191</f>
        <v>0</v>
      </c>
      <c r="R189" s="138"/>
      <c r="S189" s="138"/>
      <c r="T189" s="138"/>
      <c r="U189" s="138"/>
      <c r="V189" s="116"/>
      <c r="W189" s="116"/>
    </row>
    <row r="190" spans="1:23" ht="12.75" customHeight="1">
      <c r="A190" s="142">
        <v>3293</v>
      </c>
      <c r="B190" s="141" t="s">
        <v>118</v>
      </c>
      <c r="C190" s="145"/>
      <c r="D190" s="145">
        <v>0</v>
      </c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3"/>
      <c r="W190" s="143"/>
    </row>
    <row r="191" spans="1:23" ht="12.75" customHeight="1">
      <c r="A191" s="96">
        <v>3299</v>
      </c>
      <c r="B191" s="97" t="s">
        <v>32</v>
      </c>
      <c r="C191" s="145"/>
      <c r="D191" s="145">
        <v>0</v>
      </c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3"/>
      <c r="W191" s="143"/>
    </row>
    <row r="192" spans="1:23" ht="12.75" customHeight="1">
      <c r="A192" s="96"/>
      <c r="B192" s="97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43"/>
      <c r="W192" s="100"/>
    </row>
    <row r="193" spans="1:23" ht="12.75" customHeight="1">
      <c r="A193" s="246" t="s">
        <v>71</v>
      </c>
      <c r="B193" s="247"/>
      <c r="C193" s="130">
        <f>C178</f>
        <v>0</v>
      </c>
      <c r="D193" s="130">
        <f>D178</f>
        <v>0</v>
      </c>
      <c r="E193" s="130"/>
      <c r="F193" s="130"/>
      <c r="G193" s="130"/>
      <c r="H193" s="130"/>
      <c r="I193" s="130">
        <f>I178</f>
        <v>0</v>
      </c>
      <c r="J193" s="130">
        <f>J178</f>
        <v>0</v>
      </c>
      <c r="K193" s="130"/>
      <c r="L193" s="130"/>
      <c r="M193" s="130"/>
      <c r="N193" s="130"/>
      <c r="O193" s="130">
        <f>O178</f>
        <v>0</v>
      </c>
      <c r="P193" s="130"/>
      <c r="Q193" s="130">
        <f>Q178</f>
        <v>0</v>
      </c>
      <c r="R193" s="130"/>
      <c r="S193" s="130"/>
      <c r="T193" s="130"/>
      <c r="U193" s="130"/>
      <c r="V193" s="130">
        <f>V178</f>
        <v>0</v>
      </c>
      <c r="W193" s="130">
        <f>W178</f>
        <v>0</v>
      </c>
    </row>
    <row r="194" spans="1:23" ht="12.75" customHeight="1">
      <c r="A194" s="81"/>
      <c r="B194" s="14"/>
      <c r="C194" s="105"/>
      <c r="D194" s="105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ht="12.75" customHeight="1">
      <c r="A195" s="81"/>
      <c r="B195" s="14"/>
      <c r="C195" s="105"/>
      <c r="D195" s="105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ht="12.75" customHeight="1">
      <c r="A196" s="81"/>
      <c r="B196" s="14"/>
      <c r="C196" s="105"/>
      <c r="D196" s="105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ht="12.75" customHeight="1">
      <c r="A197" s="81"/>
      <c r="B197" s="14"/>
      <c r="C197" s="105"/>
      <c r="D197" s="105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ht="12.75" customHeight="1">
      <c r="A198" s="81"/>
      <c r="B198" s="14"/>
      <c r="C198" s="105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ht="12.75" customHeight="1">
      <c r="A199" s="81"/>
      <c r="B199" s="14"/>
      <c r="C199" s="105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ht="12.75" customHeight="1">
      <c r="A200" s="81"/>
      <c r="B200" s="14"/>
      <c r="C200" s="105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ht="12.75" customHeight="1">
      <c r="A201" s="81"/>
      <c r="B201" s="14"/>
      <c r="C201" s="105"/>
      <c r="D201" s="105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ht="12.75" customHeight="1">
      <c r="A202" s="81"/>
      <c r="B202" s="14"/>
      <c r="C202" s="105"/>
      <c r="D202" s="105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ht="12.75" customHeight="1">
      <c r="A203" s="81"/>
      <c r="B203" s="14"/>
      <c r="C203" s="105"/>
      <c r="D203" s="105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ht="12.75" customHeight="1">
      <c r="A204" s="81"/>
      <c r="B204" s="14"/>
      <c r="C204" s="105"/>
      <c r="D204" s="105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ht="12.75" customHeight="1">
      <c r="A205" s="81"/>
      <c r="B205" s="14"/>
      <c r="C205" s="105"/>
      <c r="D205" s="105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ht="12.75" customHeight="1">
      <c r="A206" s="81"/>
      <c r="B206" s="14"/>
      <c r="C206" s="105"/>
      <c r="D206" s="105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ht="12.75" customHeight="1">
      <c r="A207" s="81"/>
      <c r="B207" s="14"/>
      <c r="C207" s="105"/>
      <c r="D207" s="105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ht="12.75" customHeight="1">
      <c r="A208" s="81"/>
      <c r="B208" s="14"/>
      <c r="C208" s="105"/>
      <c r="D208" s="105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ht="12.75" customHeight="1">
      <c r="A209" s="81"/>
      <c r="B209" s="14"/>
      <c r="C209" s="105"/>
      <c r="D209" s="105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ht="12.75" customHeight="1">
      <c r="A210" s="81"/>
      <c r="B210" s="14"/>
      <c r="C210" s="105"/>
      <c r="D210" s="105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ht="12.75" customHeight="1">
      <c r="A211" s="81"/>
      <c r="B211" s="14"/>
      <c r="C211" s="105"/>
      <c r="D211" s="105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ht="12.75" customHeight="1">
      <c r="A212" s="81"/>
      <c r="B212" s="14"/>
      <c r="C212" s="105"/>
      <c r="D212" s="105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ht="12.75" customHeight="1">
      <c r="A213" s="81"/>
      <c r="B213" s="14"/>
      <c r="C213" s="105"/>
      <c r="D213" s="105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ht="12.75" customHeight="1">
      <c r="A214" s="81"/>
      <c r="B214" s="14"/>
      <c r="C214" s="105"/>
      <c r="D214" s="105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ht="12.75" customHeight="1">
      <c r="A215" s="81"/>
      <c r="B215" s="14"/>
      <c r="C215" s="105"/>
      <c r="D215" s="105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ht="12.75" customHeight="1">
      <c r="A216" s="81"/>
      <c r="B216" s="14"/>
      <c r="C216" s="105"/>
      <c r="D216" s="105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ht="12.75" customHeight="1">
      <c r="A217" s="81"/>
      <c r="B217" s="14"/>
      <c r="C217" s="105"/>
      <c r="D217" s="105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ht="12.75" customHeight="1">
      <c r="A218" s="81"/>
      <c r="B218" s="14"/>
      <c r="C218" s="105"/>
      <c r="D218" s="105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ht="12.75" customHeight="1">
      <c r="A219" s="81"/>
      <c r="B219" s="14"/>
      <c r="C219" s="105"/>
      <c r="D219" s="105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ht="12.75" customHeight="1">
      <c r="A220" s="81"/>
      <c r="B220" s="14"/>
      <c r="C220" s="105"/>
      <c r="D220" s="105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ht="12.75" customHeight="1">
      <c r="A221" s="81"/>
      <c r="B221" s="14"/>
      <c r="C221" s="105"/>
      <c r="D221" s="105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ht="12.75" customHeight="1">
      <c r="A222" s="81"/>
      <c r="B222" s="14"/>
      <c r="C222" s="105"/>
      <c r="D222" s="105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ht="12.75" customHeight="1">
      <c r="A223" s="81"/>
      <c r="B223" s="14"/>
      <c r="C223" s="105"/>
      <c r="D223" s="105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ht="12.75" customHeight="1">
      <c r="A224" s="81"/>
      <c r="B224" s="14"/>
      <c r="C224" s="105"/>
      <c r="D224" s="105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ht="12.75" customHeight="1">
      <c r="A225" s="81"/>
      <c r="B225" s="244" t="s">
        <v>135</v>
      </c>
      <c r="C225" s="245"/>
      <c r="D225" s="245"/>
      <c r="E225" s="245"/>
      <c r="F225" s="245"/>
      <c r="G225" s="155"/>
      <c r="H225" s="155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ht="12.75" customHeight="1">
      <c r="A226" s="110"/>
      <c r="B226" s="123" t="s">
        <v>152</v>
      </c>
      <c r="C226" s="111"/>
      <c r="D226" s="111" t="s">
        <v>200</v>
      </c>
      <c r="E226" s="111"/>
      <c r="F226" s="111"/>
      <c r="G226" s="111"/>
      <c r="H226" s="111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</row>
    <row r="227" spans="1:23" ht="12.75" customHeight="1">
      <c r="A227" s="128" t="s">
        <v>74</v>
      </c>
      <c r="B227" s="170" t="s">
        <v>136</v>
      </c>
      <c r="C227" s="168"/>
      <c r="D227" s="168"/>
      <c r="E227" s="168"/>
      <c r="F227" s="168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</row>
    <row r="228" spans="1:23" ht="12.75">
      <c r="A228" s="113">
        <v>3</v>
      </c>
      <c r="B228" s="114" t="s">
        <v>23</v>
      </c>
      <c r="C228" s="115">
        <f>E228+G228+I228+L228+N228+O228+R228</f>
        <v>38700</v>
      </c>
      <c r="D228" s="115">
        <f aca="true" t="shared" si="18" ref="D228:D235">F228+H228+J228+M228+P228+Q228+S228</f>
        <v>53000</v>
      </c>
      <c r="E228" s="115"/>
      <c r="F228" s="115"/>
      <c r="G228" s="115"/>
      <c r="H228" s="115"/>
      <c r="I228" s="115"/>
      <c r="J228" s="115"/>
      <c r="K228" s="115"/>
      <c r="L228" s="115"/>
      <c r="M228" s="115"/>
      <c r="N228" s="115">
        <f>N235</f>
        <v>5000</v>
      </c>
      <c r="O228" s="115"/>
      <c r="P228" s="115">
        <f>P235</f>
        <v>5000</v>
      </c>
      <c r="Q228" s="115"/>
      <c r="R228" s="115">
        <f>R235+R229</f>
        <v>33700</v>
      </c>
      <c r="S228" s="115">
        <f>S235+S229</f>
        <v>48000</v>
      </c>
      <c r="T228" s="115"/>
      <c r="U228" s="115"/>
      <c r="V228" s="115">
        <f>V229+V235</f>
        <v>53000</v>
      </c>
      <c r="W228" s="115">
        <f>V228</f>
        <v>53000</v>
      </c>
    </row>
    <row r="229" spans="1:23" ht="12.75">
      <c r="A229" s="117">
        <v>31</v>
      </c>
      <c r="B229" s="118" t="s">
        <v>24</v>
      </c>
      <c r="C229" s="119">
        <f aca="true" t="shared" si="19" ref="C229:C234">R229</f>
        <v>1800</v>
      </c>
      <c r="D229" s="119">
        <f t="shared" si="18"/>
        <v>1800</v>
      </c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>
        <f>R230+R232</f>
        <v>1800</v>
      </c>
      <c r="S229" s="119">
        <f>S230+S232</f>
        <v>1800</v>
      </c>
      <c r="T229" s="119"/>
      <c r="U229" s="119"/>
      <c r="V229" s="119">
        <f>C229</f>
        <v>1800</v>
      </c>
      <c r="W229" s="119">
        <f>V229</f>
        <v>1800</v>
      </c>
    </row>
    <row r="230" spans="1:23" ht="12.75">
      <c r="A230" s="137">
        <v>311</v>
      </c>
      <c r="B230" s="98" t="s">
        <v>25</v>
      </c>
      <c r="C230" s="116">
        <f t="shared" si="19"/>
        <v>1535</v>
      </c>
      <c r="D230" s="116">
        <f t="shared" si="18"/>
        <v>1535</v>
      </c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>
        <f>R231</f>
        <v>1535</v>
      </c>
      <c r="S230" s="116">
        <f>S231</f>
        <v>1535</v>
      </c>
      <c r="T230" s="116"/>
      <c r="U230" s="116"/>
      <c r="V230" s="116"/>
      <c r="W230" s="116"/>
    </row>
    <row r="231" spans="1:23" ht="12.75">
      <c r="A231" s="142">
        <v>3111</v>
      </c>
      <c r="B231" s="141" t="s">
        <v>58</v>
      </c>
      <c r="C231" s="145">
        <f t="shared" si="19"/>
        <v>1535</v>
      </c>
      <c r="D231" s="143">
        <f t="shared" si="18"/>
        <v>1535</v>
      </c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5">
        <v>1535</v>
      </c>
      <c r="S231" s="145">
        <v>1535</v>
      </c>
      <c r="T231" s="143"/>
      <c r="U231" s="143"/>
      <c r="V231" s="143"/>
      <c r="W231" s="143"/>
    </row>
    <row r="232" spans="1:23" ht="12.75">
      <c r="A232" s="137">
        <v>313</v>
      </c>
      <c r="B232" s="98" t="s">
        <v>27</v>
      </c>
      <c r="C232" s="116">
        <f t="shared" si="19"/>
        <v>265</v>
      </c>
      <c r="D232" s="116">
        <f t="shared" si="18"/>
        <v>265</v>
      </c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>
        <f>R233+R234</f>
        <v>265</v>
      </c>
      <c r="S232" s="116">
        <f>S233+S234</f>
        <v>265</v>
      </c>
      <c r="T232" s="116"/>
      <c r="U232" s="116"/>
      <c r="V232" s="116"/>
      <c r="W232" s="116"/>
    </row>
    <row r="233" spans="1:23" ht="12.75">
      <c r="A233" s="142">
        <v>3132</v>
      </c>
      <c r="B233" s="141" t="s">
        <v>167</v>
      </c>
      <c r="C233" s="145">
        <f t="shared" si="19"/>
        <v>265</v>
      </c>
      <c r="D233" s="145">
        <f t="shared" si="18"/>
        <v>265</v>
      </c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5">
        <v>265</v>
      </c>
      <c r="S233" s="145">
        <v>265</v>
      </c>
      <c r="T233" s="143"/>
      <c r="U233" s="143"/>
      <c r="V233" s="143"/>
      <c r="W233" s="143"/>
    </row>
    <row r="234" spans="1:23" ht="12.75">
      <c r="A234" s="142">
        <v>3133</v>
      </c>
      <c r="B234" s="141" t="s">
        <v>168</v>
      </c>
      <c r="C234" s="145">
        <f t="shared" si="19"/>
        <v>0</v>
      </c>
      <c r="D234" s="145">
        <f t="shared" si="18"/>
        <v>0</v>
      </c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5"/>
      <c r="S234" s="145"/>
      <c r="T234" s="143"/>
      <c r="U234" s="143"/>
      <c r="V234" s="143"/>
      <c r="W234" s="143"/>
    </row>
    <row r="235" spans="1:23" ht="12.75" customHeight="1">
      <c r="A235" s="117">
        <v>32</v>
      </c>
      <c r="B235" s="118" t="s">
        <v>28</v>
      </c>
      <c r="C235" s="119">
        <f>E235+G235+I235+L235+N235+O235+R235</f>
        <v>36900</v>
      </c>
      <c r="D235" s="119">
        <f t="shared" si="18"/>
        <v>51200</v>
      </c>
      <c r="E235" s="119"/>
      <c r="F235" s="119"/>
      <c r="G235" s="119"/>
      <c r="H235" s="119"/>
      <c r="I235" s="119"/>
      <c r="J235" s="119"/>
      <c r="K235" s="119"/>
      <c r="L235" s="119"/>
      <c r="M235" s="119"/>
      <c r="N235" s="119">
        <f>N236+N241+N251</f>
        <v>5000</v>
      </c>
      <c r="O235" s="119"/>
      <c r="P235" s="119">
        <f>P236+P241+P251</f>
        <v>5000</v>
      </c>
      <c r="Q235" s="119"/>
      <c r="R235" s="119">
        <f>R236+R241+R251+R246</f>
        <v>31900</v>
      </c>
      <c r="S235" s="119">
        <f>S236+S241+S251+S246</f>
        <v>46200</v>
      </c>
      <c r="T235" s="119"/>
      <c r="U235" s="119"/>
      <c r="V235" s="119">
        <f>D235</f>
        <v>51200</v>
      </c>
      <c r="W235" s="119">
        <f>V235</f>
        <v>51200</v>
      </c>
    </row>
    <row r="236" spans="1:23" ht="12.75">
      <c r="A236" s="137">
        <v>321</v>
      </c>
      <c r="B236" s="98" t="s">
        <v>29</v>
      </c>
      <c r="C236" s="116">
        <f>C237+C238+C239+C240</f>
        <v>6500</v>
      </c>
      <c r="D236" s="116">
        <f>D237+D238+D239+D240</f>
        <v>6800</v>
      </c>
      <c r="E236" s="116"/>
      <c r="F236" s="116"/>
      <c r="G236" s="116"/>
      <c r="H236" s="116"/>
      <c r="I236" s="116"/>
      <c r="J236" s="116"/>
      <c r="K236" s="116"/>
      <c r="L236" s="116"/>
      <c r="M236" s="116"/>
      <c r="N236" s="116">
        <f>N237+N238+N239+N240</f>
        <v>0</v>
      </c>
      <c r="O236" s="116"/>
      <c r="P236" s="116">
        <f>P237+P238+P239+P240</f>
        <v>0</v>
      </c>
      <c r="Q236" s="116"/>
      <c r="R236" s="116">
        <f>R237+R238+R239+R240</f>
        <v>6500</v>
      </c>
      <c r="S236" s="116">
        <f>S237+S238+S239+S240</f>
        <v>6800</v>
      </c>
      <c r="T236" s="138"/>
      <c r="U236" s="138"/>
      <c r="V236" s="116"/>
      <c r="W236" s="116"/>
    </row>
    <row r="237" spans="1:23" ht="12.75" customHeight="1">
      <c r="A237" s="96">
        <v>3211</v>
      </c>
      <c r="B237" s="97" t="s">
        <v>53</v>
      </c>
      <c r="C237" s="100">
        <f>E237+G237+I237+L237+N237+O237+R237</f>
        <v>4700</v>
      </c>
      <c r="D237" s="100">
        <f>F237+H237+J237+M237+P237+Q237+S237</f>
        <v>5000</v>
      </c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>
        <v>4700</v>
      </c>
      <c r="S237" s="100">
        <v>5000</v>
      </c>
      <c r="T237" s="100"/>
      <c r="U237" s="100"/>
      <c r="V237" s="99"/>
      <c r="W237" s="99"/>
    </row>
    <row r="238" spans="1:23" ht="12.75">
      <c r="A238" s="96">
        <v>3212</v>
      </c>
      <c r="B238" s="97" t="s">
        <v>54</v>
      </c>
      <c r="C238" s="100">
        <f>E238+G238+I238+L238+N238+O238+R238</f>
        <v>0</v>
      </c>
      <c r="D238" s="100">
        <f>F238+H238+J238+M238+P238+Q238+S238</f>
        <v>0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1:23" ht="12.75" customHeight="1">
      <c r="A239" s="96">
        <v>3213</v>
      </c>
      <c r="B239" s="97" t="s">
        <v>55</v>
      </c>
      <c r="C239" s="100">
        <f>E239+G239+I239+L239+N239+O239+R239</f>
        <v>1800</v>
      </c>
      <c r="D239" s="100">
        <f>F239+H239+J239+M239+P239+Q239+S239</f>
        <v>1800</v>
      </c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>
        <v>1800</v>
      </c>
      <c r="S239" s="100">
        <v>1800</v>
      </c>
      <c r="T239" s="100"/>
      <c r="U239" s="100"/>
      <c r="V239" s="99"/>
      <c r="W239" s="99"/>
    </row>
    <row r="240" spans="1:23" ht="12.75">
      <c r="A240" s="96">
        <v>3214</v>
      </c>
      <c r="B240" s="97" t="s">
        <v>65</v>
      </c>
      <c r="C240" s="100">
        <f>E240+G240+I240+L240+N240+O240+R240</f>
        <v>0</v>
      </c>
      <c r="D240" s="100">
        <f>F240+H240+J240+M240+P240+Q240+S240</f>
        <v>0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100"/>
      <c r="O240" s="99"/>
      <c r="P240" s="100"/>
      <c r="Q240" s="99"/>
      <c r="R240" s="100"/>
      <c r="S240" s="100"/>
      <c r="T240" s="99"/>
      <c r="U240" s="99"/>
      <c r="V240" s="99"/>
      <c r="W240" s="99"/>
    </row>
    <row r="241" spans="1:23" ht="12.75" customHeight="1">
      <c r="A241" s="137">
        <v>322</v>
      </c>
      <c r="B241" s="98" t="s">
        <v>30</v>
      </c>
      <c r="C241" s="116">
        <f>C242+C243+C244+C245</f>
        <v>15700</v>
      </c>
      <c r="D241" s="116">
        <f>D242+D243+D244+D245</f>
        <v>17000</v>
      </c>
      <c r="E241" s="116"/>
      <c r="F241" s="116"/>
      <c r="G241" s="116"/>
      <c r="H241" s="116"/>
      <c r="I241" s="116"/>
      <c r="J241" s="116"/>
      <c r="K241" s="116"/>
      <c r="L241" s="116"/>
      <c r="M241" s="116"/>
      <c r="N241" s="116">
        <f>SUM(N242:N249)</f>
        <v>0</v>
      </c>
      <c r="O241" s="116"/>
      <c r="P241" s="116">
        <f>SUM(P242:P249)</f>
        <v>0</v>
      </c>
      <c r="Q241" s="116"/>
      <c r="R241" s="116">
        <f>R242+R243+R244+R245</f>
        <v>15700</v>
      </c>
      <c r="S241" s="116">
        <f>S242+S243+S244+S245</f>
        <v>17000</v>
      </c>
      <c r="T241" s="116"/>
      <c r="U241" s="116"/>
      <c r="V241" s="116"/>
      <c r="W241" s="116"/>
    </row>
    <row r="242" spans="1:23" ht="12.75">
      <c r="A242" s="96">
        <v>3221</v>
      </c>
      <c r="B242" s="97" t="s">
        <v>40</v>
      </c>
      <c r="C242" s="100">
        <f>E242+G242+I242+L242+N242+O242+R242</f>
        <v>1000</v>
      </c>
      <c r="D242" s="100">
        <f>F242+H242+J242+M242+P242+Q242+S242</f>
        <v>1000</v>
      </c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>
        <v>1000</v>
      </c>
      <c r="S242" s="100">
        <v>1000</v>
      </c>
      <c r="T242" s="100"/>
      <c r="U242" s="100"/>
      <c r="V242" s="99"/>
      <c r="W242" s="99"/>
    </row>
    <row r="243" spans="1:23" ht="12.75">
      <c r="A243" s="96">
        <v>3222</v>
      </c>
      <c r="B243" s="97" t="s">
        <v>56</v>
      </c>
      <c r="C243" s="100">
        <f>E243+G243+I243+L243+N243+O243+R243</f>
        <v>2700</v>
      </c>
      <c r="D243" s="100">
        <f>F243+H243+J243+M243+P243+Q243+S243</f>
        <v>6000</v>
      </c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>
        <v>2700</v>
      </c>
      <c r="S243" s="100">
        <v>6000</v>
      </c>
      <c r="T243" s="100"/>
      <c r="U243" s="100"/>
      <c r="V243" s="99"/>
      <c r="W243" s="99"/>
    </row>
    <row r="244" spans="1:23" ht="12.75" customHeight="1">
      <c r="A244" s="96">
        <v>3225</v>
      </c>
      <c r="B244" s="97" t="s">
        <v>43</v>
      </c>
      <c r="C244" s="100">
        <f>E244+G244+I244+L244+N244+O244+R244</f>
        <v>10000</v>
      </c>
      <c r="D244" s="100">
        <f>F244+H244+J244+M244+P244+Q244+S244</f>
        <v>6000</v>
      </c>
      <c r="E244" s="99"/>
      <c r="F244" s="99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>
        <v>10000</v>
      </c>
      <c r="S244" s="100">
        <v>6000</v>
      </c>
      <c r="T244" s="100"/>
      <c r="U244" s="100"/>
      <c r="V244" s="99"/>
      <c r="W244" s="99"/>
    </row>
    <row r="245" spans="1:23" ht="12.75">
      <c r="A245" s="96">
        <v>3227</v>
      </c>
      <c r="B245" s="97" t="s">
        <v>64</v>
      </c>
      <c r="C245" s="100">
        <f>E245+G245+I245+L245+N245+O245+R245</f>
        <v>2000</v>
      </c>
      <c r="D245" s="100">
        <f>F245+H245+J245+M245+P245+Q245+S245</f>
        <v>4000</v>
      </c>
      <c r="E245" s="99"/>
      <c r="F245" s="99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>
        <v>2000</v>
      </c>
      <c r="S245" s="100">
        <v>4000</v>
      </c>
      <c r="T245" s="100"/>
      <c r="U245" s="100"/>
      <c r="V245" s="99"/>
      <c r="W245" s="99"/>
    </row>
    <row r="246" spans="1:23" ht="12.75" customHeight="1">
      <c r="A246" s="137">
        <v>323</v>
      </c>
      <c r="B246" s="98" t="s">
        <v>31</v>
      </c>
      <c r="C246" s="116">
        <f>C247+C248+C249+C250</f>
        <v>7700</v>
      </c>
      <c r="D246" s="116">
        <f>D247+D248+D249+D250</f>
        <v>8400</v>
      </c>
      <c r="E246" s="116"/>
      <c r="F246" s="116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16">
        <f>SUM(R248:R250)</f>
        <v>7700</v>
      </c>
      <c r="S246" s="116">
        <f>SUM(S248:S250)</f>
        <v>8400</v>
      </c>
      <c r="T246" s="138"/>
      <c r="U246" s="138"/>
      <c r="V246" s="116"/>
      <c r="W246" s="116"/>
    </row>
    <row r="247" spans="1:23" ht="12.75" customHeight="1">
      <c r="A247" s="96">
        <v>3231</v>
      </c>
      <c r="B247" s="97" t="s">
        <v>44</v>
      </c>
      <c r="C247" s="100">
        <f>E247+G247+I247+L247+N247+O247+R247</f>
        <v>0</v>
      </c>
      <c r="D247" s="100">
        <f>F247+H247+J247+M247+P247+Q247+S247</f>
        <v>0</v>
      </c>
      <c r="E247" s="99"/>
      <c r="F247" s="99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9"/>
      <c r="W247" s="99"/>
    </row>
    <row r="248" spans="1:23" ht="12.75" customHeight="1">
      <c r="A248" s="96">
        <v>3232</v>
      </c>
      <c r="B248" s="97" t="s">
        <v>100</v>
      </c>
      <c r="C248" s="100">
        <f>E248+G248+I248+L248+N248+O248+R248</f>
        <v>1000</v>
      </c>
      <c r="D248" s="100">
        <f>F248+H248+J248+M248+P248+Q248+S248</f>
        <v>1000</v>
      </c>
      <c r="E248" s="99"/>
      <c r="F248" s="99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>
        <v>1000</v>
      </c>
      <c r="S248" s="100">
        <v>1000</v>
      </c>
      <c r="T248" s="100"/>
      <c r="U248" s="100"/>
      <c r="V248" s="99"/>
      <c r="W248" s="99"/>
    </row>
    <row r="249" spans="1:23" ht="12.75">
      <c r="A249" s="96">
        <v>3237</v>
      </c>
      <c r="B249" s="97" t="s">
        <v>106</v>
      </c>
      <c r="C249" s="100">
        <f>E249+G249+I249+L249+N249+O249+R249</f>
        <v>6200</v>
      </c>
      <c r="D249" s="100">
        <f>F249+H249+J249+M249+P249+Q249+S249</f>
        <v>7300</v>
      </c>
      <c r="E249" s="99"/>
      <c r="F249" s="99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>
        <v>6200</v>
      </c>
      <c r="S249" s="100">
        <v>7300</v>
      </c>
      <c r="T249" s="100"/>
      <c r="U249" s="100"/>
      <c r="V249" s="99"/>
      <c r="W249" s="99"/>
    </row>
    <row r="250" spans="1:23" ht="12.75">
      <c r="A250" s="96">
        <v>3238</v>
      </c>
      <c r="B250" s="97" t="s">
        <v>50</v>
      </c>
      <c r="C250" s="100">
        <f>E250+G250+I250+L250+N250+O250+R250</f>
        <v>500</v>
      </c>
      <c r="D250" s="100">
        <f>F250+H250+J250+M250+P250+Q250+S250</f>
        <v>100</v>
      </c>
      <c r="E250" s="99"/>
      <c r="F250" s="99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>
        <v>500</v>
      </c>
      <c r="S250" s="100">
        <v>100</v>
      </c>
      <c r="T250" s="100"/>
      <c r="U250" s="100"/>
      <c r="V250" s="99"/>
      <c r="W250" s="99"/>
    </row>
    <row r="251" spans="1:23" ht="12.75" customHeight="1">
      <c r="A251" s="137">
        <v>329</v>
      </c>
      <c r="B251" s="98" t="s">
        <v>32</v>
      </c>
      <c r="C251" s="116">
        <f>C252</f>
        <v>7000</v>
      </c>
      <c r="D251" s="116">
        <f>D252</f>
        <v>19000</v>
      </c>
      <c r="E251" s="116"/>
      <c r="F251" s="116"/>
      <c r="G251" s="116"/>
      <c r="H251" s="116"/>
      <c r="I251" s="116"/>
      <c r="J251" s="116"/>
      <c r="K251" s="116"/>
      <c r="L251" s="116"/>
      <c r="M251" s="116"/>
      <c r="N251" s="116">
        <f>SUM(N252)</f>
        <v>5000</v>
      </c>
      <c r="O251" s="116"/>
      <c r="P251" s="116">
        <f>SUM(P252)</f>
        <v>5000</v>
      </c>
      <c r="Q251" s="116"/>
      <c r="R251" s="116">
        <f>SUM(R252)</f>
        <v>2000</v>
      </c>
      <c r="S251" s="116">
        <f>SUM(S252)</f>
        <v>14000</v>
      </c>
      <c r="T251" s="116"/>
      <c r="U251" s="116"/>
      <c r="V251" s="116"/>
      <c r="W251" s="116"/>
    </row>
    <row r="252" spans="1:23" ht="12.75" customHeight="1">
      <c r="A252" s="96">
        <v>3299</v>
      </c>
      <c r="B252" s="97" t="s">
        <v>32</v>
      </c>
      <c r="C252" s="100">
        <f>E252+G252+I252+L252+N252+O252+R252</f>
        <v>7000</v>
      </c>
      <c r="D252" s="100">
        <f>F252+H252+J252+M252+P252+Q252+S252</f>
        <v>19000</v>
      </c>
      <c r="E252" s="100"/>
      <c r="F252" s="100"/>
      <c r="G252" s="100"/>
      <c r="H252" s="100"/>
      <c r="I252" s="100"/>
      <c r="J252" s="100"/>
      <c r="K252" s="100"/>
      <c r="L252" s="100"/>
      <c r="M252" s="100"/>
      <c r="N252" s="100">
        <v>5000</v>
      </c>
      <c r="O252" s="100"/>
      <c r="P252" s="100">
        <v>5000</v>
      </c>
      <c r="Q252" s="100"/>
      <c r="R252" s="100">
        <v>2000</v>
      </c>
      <c r="S252" s="100">
        <v>14000</v>
      </c>
      <c r="T252" s="100"/>
      <c r="U252" s="100"/>
      <c r="V252" s="99"/>
      <c r="W252" s="99"/>
    </row>
    <row r="253" spans="1:23" ht="12.75" customHeight="1">
      <c r="A253" s="149"/>
      <c r="B253" s="150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3"/>
      <c r="U253" s="148"/>
      <c r="V253" s="143"/>
      <c r="W253" s="148"/>
    </row>
    <row r="254" spans="1:23" ht="12.75" customHeight="1">
      <c r="A254" s="246" t="s">
        <v>140</v>
      </c>
      <c r="B254" s="247"/>
      <c r="C254" s="130">
        <f>C13+C72+C149+C228+C193+C32</f>
        <v>12315430</v>
      </c>
      <c r="D254" s="130">
        <f>D13+D72+D149+D228+D193+D32</f>
        <v>12329175.66</v>
      </c>
      <c r="E254" s="130">
        <f>E13+E72+E253+E193</f>
        <v>10495264</v>
      </c>
      <c r="F254" s="130">
        <f>F13+F72+F253+F193</f>
        <v>10516264</v>
      </c>
      <c r="G254" s="130">
        <f>G72+G253</f>
        <v>658626</v>
      </c>
      <c r="H254" s="130">
        <f>H72+H253</f>
        <v>743828.35</v>
      </c>
      <c r="I254" s="130">
        <f>I72+I149+I193</f>
        <v>18800</v>
      </c>
      <c r="J254" s="130">
        <f>J72+J149+J193</f>
        <v>22782</v>
      </c>
      <c r="K254" s="130">
        <f>K72+K149+K228+K253</f>
        <v>0</v>
      </c>
      <c r="L254" s="196">
        <f>L72+L149+L228+L253+L32</f>
        <v>787620</v>
      </c>
      <c r="M254" s="196">
        <f>M72+M149+M228+M253+M32</f>
        <v>678426</v>
      </c>
      <c r="N254" s="130">
        <f>N228+N149+N72+N13+N32</f>
        <v>297700</v>
      </c>
      <c r="O254" s="130"/>
      <c r="P254" s="130">
        <f>P228+P149+P72+P13+P32</f>
        <v>300700.31</v>
      </c>
      <c r="Q254" s="130"/>
      <c r="R254" s="196">
        <f>R149+R228+R72</f>
        <v>57420</v>
      </c>
      <c r="S254" s="196">
        <f>S149+S228+S72</f>
        <v>67175</v>
      </c>
      <c r="T254" s="130">
        <f>T253+T72</f>
        <v>0</v>
      </c>
      <c r="U254" s="130">
        <f>U253+U72</f>
        <v>0</v>
      </c>
      <c r="V254" s="130">
        <f>D254</f>
        <v>12329175.66</v>
      </c>
      <c r="W254" s="130">
        <f>V254</f>
        <v>12329175.66</v>
      </c>
    </row>
    <row r="255" spans="1:23" ht="12.75" customHeight="1">
      <c r="A255" s="81"/>
      <c r="B255" s="84"/>
      <c r="C255" s="105"/>
      <c r="D255" s="105"/>
      <c r="E255" s="106"/>
      <c r="F255" s="106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6"/>
      <c r="W255" s="106"/>
    </row>
    <row r="256" spans="1:23" ht="12.75">
      <c r="A256" s="81"/>
      <c r="B256" s="84"/>
      <c r="C256" s="105"/>
      <c r="D256" s="105"/>
      <c r="E256" s="106"/>
      <c r="F256" s="106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6"/>
      <c r="W256" s="106"/>
    </row>
    <row r="257" spans="1:23" ht="12.75">
      <c r="A257" s="81"/>
      <c r="B257" s="84"/>
      <c r="C257" s="105"/>
      <c r="D257" s="105"/>
      <c r="E257" s="106"/>
      <c r="F257" s="106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6"/>
      <c r="W257" s="106"/>
    </row>
    <row r="258" spans="1:23" ht="12.75">
      <c r="A258" s="81"/>
      <c r="B258" s="84"/>
      <c r="C258" s="105"/>
      <c r="D258" s="105"/>
      <c r="E258" s="106"/>
      <c r="F258" s="106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6"/>
      <c r="W258" s="106"/>
    </row>
    <row r="259" spans="1:23" ht="12.75">
      <c r="A259" s="81"/>
      <c r="B259" s="84"/>
      <c r="C259" s="105"/>
      <c r="D259" s="105"/>
      <c r="E259" s="106"/>
      <c r="F259" s="106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6"/>
      <c r="W259" s="106"/>
    </row>
    <row r="260" spans="1:23" ht="12.75" customHeight="1">
      <c r="A260" s="81"/>
      <c r="B260" s="84"/>
      <c r="C260" s="105"/>
      <c r="D260" s="105"/>
      <c r="E260" s="106"/>
      <c r="F260" s="106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6"/>
      <c r="W260" s="106"/>
    </row>
    <row r="261" spans="1:23" ht="11.25" customHeight="1">
      <c r="A261" s="81"/>
      <c r="B261" s="84" t="s">
        <v>77</v>
      </c>
      <c r="C261" s="155"/>
      <c r="D261" s="155"/>
      <c r="E261"/>
      <c r="F261"/>
      <c r="G261"/>
      <c r="H261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6"/>
      <c r="W261" s="106"/>
    </row>
    <row r="262" spans="1:23" ht="12.75" customHeight="1">
      <c r="A262" s="81"/>
      <c r="B262" s="242" t="s">
        <v>153</v>
      </c>
      <c r="C262" s="243"/>
      <c r="D262" s="243"/>
      <c r="E262" s="243"/>
      <c r="F262" s="243"/>
      <c r="G262" s="243"/>
      <c r="H262" s="243"/>
      <c r="I262"/>
      <c r="J262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6"/>
      <c r="W262" s="106"/>
    </row>
    <row r="263" spans="1:23" ht="12.75">
      <c r="A263" s="81"/>
      <c r="B263" s="84"/>
      <c r="C263" s="105" t="s">
        <v>201</v>
      </c>
      <c r="D263" s="105"/>
      <c r="E263" s="106"/>
      <c r="F263" s="106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6"/>
      <c r="W263" s="106"/>
    </row>
    <row r="264" spans="1:23" ht="12.75" customHeight="1">
      <c r="A264" s="127" t="s">
        <v>78</v>
      </c>
      <c r="B264" s="193" t="s">
        <v>89</v>
      </c>
      <c r="C264" s="194"/>
      <c r="D264" s="194"/>
      <c r="E264" s="194"/>
      <c r="F264" s="194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</row>
    <row r="265" spans="1:23" ht="12.75">
      <c r="A265" s="113">
        <v>3</v>
      </c>
      <c r="B265" s="114" t="s">
        <v>23</v>
      </c>
      <c r="C265" s="115">
        <f aca="true" t="shared" si="20" ref="C265:C273">E265+G265+I265+L265+N265+O265+R265</f>
        <v>13500</v>
      </c>
      <c r="D265" s="115">
        <f>D266</f>
        <v>9000</v>
      </c>
      <c r="E265" s="115"/>
      <c r="F265" s="115"/>
      <c r="G265" s="115">
        <f>G266</f>
        <v>7500</v>
      </c>
      <c r="H265" s="115">
        <f>H266</f>
        <v>5000</v>
      </c>
      <c r="I265" s="115"/>
      <c r="J265" s="115"/>
      <c r="K265" s="115"/>
      <c r="L265" s="115"/>
      <c r="M265" s="115"/>
      <c r="N265" s="115"/>
      <c r="O265" s="115">
        <f>O266</f>
        <v>6000</v>
      </c>
      <c r="P265" s="115"/>
      <c r="Q265" s="115">
        <f>Q266</f>
        <v>4000</v>
      </c>
      <c r="R265" s="115"/>
      <c r="S265" s="115"/>
      <c r="T265" s="115"/>
      <c r="U265" s="115"/>
      <c r="V265" s="115">
        <f>V266</f>
        <v>9000</v>
      </c>
      <c r="W265" s="115">
        <f>V265</f>
        <v>9000</v>
      </c>
    </row>
    <row r="266" spans="1:23" ht="12.75" customHeight="1">
      <c r="A266" s="117">
        <v>32</v>
      </c>
      <c r="B266" s="151" t="s">
        <v>79</v>
      </c>
      <c r="C266" s="134">
        <f t="shared" si="20"/>
        <v>13500</v>
      </c>
      <c r="D266" s="134">
        <f>F266+H266+J266+M266+P266+Q266+S266</f>
        <v>9000</v>
      </c>
      <c r="E266" s="134"/>
      <c r="F266" s="134"/>
      <c r="G266" s="134">
        <f>G267+G272+G276+G278</f>
        <v>7500</v>
      </c>
      <c r="H266" s="134">
        <f>H267+H272+H276+H278</f>
        <v>5000</v>
      </c>
      <c r="I266" s="134"/>
      <c r="J266" s="134"/>
      <c r="K266" s="134"/>
      <c r="L266" s="134"/>
      <c r="M266" s="134"/>
      <c r="N266" s="134"/>
      <c r="O266" s="134">
        <f>O267+O272+O276+O278</f>
        <v>6000</v>
      </c>
      <c r="P266" s="134"/>
      <c r="Q266" s="134">
        <f>Q267+Q272+Q276+Q278</f>
        <v>4000</v>
      </c>
      <c r="R266" s="134"/>
      <c r="S266" s="134"/>
      <c r="T266" s="134"/>
      <c r="U266" s="134"/>
      <c r="V266" s="119">
        <f>D266</f>
        <v>9000</v>
      </c>
      <c r="W266" s="119">
        <f>V266</f>
        <v>9000</v>
      </c>
    </row>
    <row r="267" spans="1:23" ht="12.75">
      <c r="A267" s="137">
        <v>321</v>
      </c>
      <c r="B267" s="98" t="s">
        <v>80</v>
      </c>
      <c r="C267" s="138">
        <f t="shared" si="20"/>
        <v>6500</v>
      </c>
      <c r="D267" s="138">
        <f>D268+D269+D270+D271</f>
        <v>3500</v>
      </c>
      <c r="E267" s="138"/>
      <c r="F267" s="138"/>
      <c r="G267" s="138">
        <f>G268+G269+G270+G271</f>
        <v>4800</v>
      </c>
      <c r="H267" s="138">
        <f>H268+H269+H270+H271</f>
        <v>2500</v>
      </c>
      <c r="I267" s="138"/>
      <c r="J267" s="138"/>
      <c r="K267" s="138"/>
      <c r="L267" s="138"/>
      <c r="M267" s="138"/>
      <c r="N267" s="138"/>
      <c r="O267" s="138">
        <f>O268+O269+O270+O271</f>
        <v>1700</v>
      </c>
      <c r="P267" s="138"/>
      <c r="Q267" s="138">
        <f>Q268+Q269+Q270+Q271</f>
        <v>1000</v>
      </c>
      <c r="R267" s="138"/>
      <c r="S267" s="138"/>
      <c r="T267" s="138"/>
      <c r="U267" s="138"/>
      <c r="V267" s="116"/>
      <c r="W267" s="116"/>
    </row>
    <row r="268" spans="1:23" ht="12.75" customHeight="1">
      <c r="A268" s="96">
        <v>3211</v>
      </c>
      <c r="B268" s="97" t="s">
        <v>53</v>
      </c>
      <c r="C268" s="100">
        <f t="shared" si="20"/>
        <v>5600</v>
      </c>
      <c r="D268" s="100">
        <f>F268+H268+J268+M268+P268+Q268+S268</f>
        <v>2440</v>
      </c>
      <c r="E268" s="100"/>
      <c r="F268" s="100"/>
      <c r="G268" s="100">
        <v>4300</v>
      </c>
      <c r="H268" s="100">
        <v>2000</v>
      </c>
      <c r="I268" s="100"/>
      <c r="J268" s="100"/>
      <c r="K268" s="100"/>
      <c r="L268" s="100"/>
      <c r="M268" s="100"/>
      <c r="N268" s="100"/>
      <c r="O268" s="100">
        <v>1300</v>
      </c>
      <c r="P268" s="100"/>
      <c r="Q268" s="100">
        <v>440</v>
      </c>
      <c r="R268" s="100"/>
      <c r="S268" s="100"/>
      <c r="T268" s="100"/>
      <c r="U268" s="100"/>
      <c r="V268" s="99"/>
      <c r="W268" s="99"/>
    </row>
    <row r="269" spans="1:23" ht="12.75">
      <c r="A269" s="142">
        <v>3212</v>
      </c>
      <c r="B269" s="141" t="s">
        <v>81</v>
      </c>
      <c r="C269" s="100">
        <f t="shared" si="20"/>
        <v>0</v>
      </c>
      <c r="D269" s="100">
        <f>F269+H269+J269+M269+P269+Q269+S269</f>
        <v>0</v>
      </c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99"/>
      <c r="W269" s="143"/>
    </row>
    <row r="270" spans="1:23" ht="12.75" customHeight="1">
      <c r="A270" s="96">
        <v>3213</v>
      </c>
      <c r="B270" s="97" t="s">
        <v>55</v>
      </c>
      <c r="C270" s="100">
        <f t="shared" si="20"/>
        <v>0</v>
      </c>
      <c r="D270" s="100">
        <f>F270+H270+J270+M270+P270+Q270+S270</f>
        <v>100</v>
      </c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>
        <v>100</v>
      </c>
      <c r="R270" s="100"/>
      <c r="S270" s="100"/>
      <c r="T270" s="100"/>
      <c r="U270" s="100"/>
      <c r="V270" s="99"/>
      <c r="W270" s="99"/>
    </row>
    <row r="271" spans="1:23" ht="12.75">
      <c r="A271" s="142">
        <v>3214</v>
      </c>
      <c r="B271" s="141" t="s">
        <v>65</v>
      </c>
      <c r="C271" s="100">
        <f t="shared" si="20"/>
        <v>900</v>
      </c>
      <c r="D271" s="100">
        <f>F271+H271+J271+M271+P271+Q271+S271</f>
        <v>960</v>
      </c>
      <c r="E271" s="145"/>
      <c r="F271" s="145"/>
      <c r="G271" s="145">
        <v>500</v>
      </c>
      <c r="H271" s="145">
        <v>500</v>
      </c>
      <c r="I271" s="145"/>
      <c r="J271" s="145"/>
      <c r="K271" s="145"/>
      <c r="L271" s="145"/>
      <c r="M271" s="145"/>
      <c r="N271" s="145"/>
      <c r="O271" s="145">
        <v>400</v>
      </c>
      <c r="P271" s="145"/>
      <c r="Q271" s="145">
        <v>460</v>
      </c>
      <c r="R271" s="145"/>
      <c r="S271" s="145"/>
      <c r="T271" s="145"/>
      <c r="U271" s="145"/>
      <c r="V271" s="99"/>
      <c r="W271" s="143"/>
    </row>
    <row r="272" spans="1:23" ht="12.75" customHeight="1">
      <c r="A272" s="137">
        <v>322</v>
      </c>
      <c r="B272" s="98" t="s">
        <v>30</v>
      </c>
      <c r="C272" s="138">
        <f t="shared" si="20"/>
        <v>5000</v>
      </c>
      <c r="D272" s="138">
        <f>D273</f>
        <v>900</v>
      </c>
      <c r="E272" s="138"/>
      <c r="F272" s="138"/>
      <c r="G272" s="138">
        <f>G273+G274+G275</f>
        <v>2000</v>
      </c>
      <c r="H272" s="138">
        <f>H273+H274+H275</f>
        <v>1700</v>
      </c>
      <c r="I272" s="138"/>
      <c r="J272" s="138"/>
      <c r="K272" s="138"/>
      <c r="L272" s="138"/>
      <c r="M272" s="138"/>
      <c r="N272" s="138"/>
      <c r="O272" s="138">
        <f>O273+O274+O275</f>
        <v>3000</v>
      </c>
      <c r="P272" s="138"/>
      <c r="Q272" s="138">
        <f>Q273+Q274+Q275</f>
        <v>1000</v>
      </c>
      <c r="R272" s="138"/>
      <c r="S272" s="138"/>
      <c r="T272" s="138"/>
      <c r="U272" s="138"/>
      <c r="V272" s="116"/>
      <c r="W272" s="116"/>
    </row>
    <row r="273" spans="1:23" ht="12.75">
      <c r="A273" s="96">
        <v>3221</v>
      </c>
      <c r="B273" s="97" t="s">
        <v>88</v>
      </c>
      <c r="C273" s="100">
        <f t="shared" si="20"/>
        <v>1500</v>
      </c>
      <c r="D273" s="100">
        <f>F273+H273+J273+M273+P273+Q273+S273</f>
        <v>900</v>
      </c>
      <c r="E273" s="100"/>
      <c r="F273" s="100"/>
      <c r="G273" s="100">
        <v>900</v>
      </c>
      <c r="H273" s="100">
        <v>500</v>
      </c>
      <c r="I273" s="100"/>
      <c r="J273" s="100"/>
      <c r="K273" s="100"/>
      <c r="L273" s="100"/>
      <c r="M273" s="100"/>
      <c r="N273" s="100"/>
      <c r="O273" s="100">
        <v>600</v>
      </c>
      <c r="P273" s="100"/>
      <c r="Q273" s="100">
        <v>400</v>
      </c>
      <c r="R273" s="100"/>
      <c r="S273" s="100"/>
      <c r="T273" s="100"/>
      <c r="U273" s="100"/>
      <c r="V273" s="99"/>
      <c r="W273" s="99"/>
    </row>
    <row r="274" spans="1:23" ht="12.75">
      <c r="A274" s="96">
        <v>3222</v>
      </c>
      <c r="B274" s="97" t="s">
        <v>56</v>
      </c>
      <c r="C274" s="100"/>
      <c r="D274" s="100">
        <f>F274+H274+J274+M274+P274+Q274+S274</f>
        <v>1400</v>
      </c>
      <c r="E274" s="100"/>
      <c r="F274" s="100"/>
      <c r="G274" s="100">
        <v>1100</v>
      </c>
      <c r="H274" s="100">
        <v>1200</v>
      </c>
      <c r="I274" s="100"/>
      <c r="J274" s="100"/>
      <c r="K274" s="100"/>
      <c r="L274" s="100"/>
      <c r="M274" s="100"/>
      <c r="N274" s="100"/>
      <c r="O274" s="100">
        <v>600</v>
      </c>
      <c r="P274" s="100"/>
      <c r="Q274" s="100">
        <v>200</v>
      </c>
      <c r="R274" s="100"/>
      <c r="S274" s="100"/>
      <c r="T274" s="100"/>
      <c r="U274" s="100"/>
      <c r="V274" s="99"/>
      <c r="W274" s="99"/>
    </row>
    <row r="275" spans="1:23" ht="12.75">
      <c r="A275" s="96">
        <v>3225</v>
      </c>
      <c r="B275" s="97" t="s">
        <v>43</v>
      </c>
      <c r="C275" s="100">
        <f>E275+G275+I275+L275+N275+O275+R275</f>
        <v>1800</v>
      </c>
      <c r="D275" s="100">
        <f>F275+H275+J275+M275+P275+Q275+S275</f>
        <v>400</v>
      </c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>
        <v>1800</v>
      </c>
      <c r="P275" s="100"/>
      <c r="Q275" s="100">
        <v>400</v>
      </c>
      <c r="R275" s="100"/>
      <c r="S275" s="100"/>
      <c r="T275" s="100"/>
      <c r="U275" s="100"/>
      <c r="V275" s="99"/>
      <c r="W275" s="99"/>
    </row>
    <row r="276" spans="1:23" ht="12.75" customHeight="1">
      <c r="A276" s="137">
        <v>323</v>
      </c>
      <c r="B276" s="98" t="s">
        <v>31</v>
      </c>
      <c r="C276" s="138">
        <f>C277</f>
        <v>400</v>
      </c>
      <c r="D276" s="138">
        <f>D277</f>
        <v>1400</v>
      </c>
      <c r="E276" s="138"/>
      <c r="F276" s="138"/>
      <c r="G276" s="138">
        <f>G277</f>
        <v>400</v>
      </c>
      <c r="H276" s="138">
        <f>H277</f>
        <v>400</v>
      </c>
      <c r="I276" s="138"/>
      <c r="J276" s="138"/>
      <c r="K276" s="138"/>
      <c r="L276" s="138"/>
      <c r="M276" s="138"/>
      <c r="N276" s="138"/>
      <c r="O276" s="138">
        <f>O277</f>
        <v>0</v>
      </c>
      <c r="P276" s="138"/>
      <c r="Q276" s="138">
        <f>Q277</f>
        <v>1000</v>
      </c>
      <c r="R276" s="138"/>
      <c r="S276" s="138"/>
      <c r="T276" s="138"/>
      <c r="U276" s="138"/>
      <c r="V276" s="116"/>
      <c r="W276" s="116"/>
    </row>
    <row r="277" spans="1:23" ht="12.75">
      <c r="A277" s="96">
        <v>3237</v>
      </c>
      <c r="B277" s="97" t="s">
        <v>49</v>
      </c>
      <c r="C277" s="100">
        <f>E277+G277+I277+L277+N277+O277+R277</f>
        <v>400</v>
      </c>
      <c r="D277" s="100">
        <f>F277+H277+J277+M277+P277+Q277+S277</f>
        <v>1400</v>
      </c>
      <c r="E277" s="100"/>
      <c r="F277" s="100"/>
      <c r="G277" s="100">
        <v>400</v>
      </c>
      <c r="H277" s="100">
        <v>400</v>
      </c>
      <c r="I277" s="100"/>
      <c r="J277" s="100"/>
      <c r="K277" s="100"/>
      <c r="L277" s="100"/>
      <c r="M277" s="100"/>
      <c r="N277" s="100"/>
      <c r="O277" s="100"/>
      <c r="P277" s="100"/>
      <c r="Q277" s="100">
        <v>1000</v>
      </c>
      <c r="R277" s="100"/>
      <c r="S277" s="100"/>
      <c r="T277" s="100"/>
      <c r="U277" s="100"/>
      <c r="V277" s="99"/>
      <c r="W277" s="99"/>
    </row>
    <row r="278" spans="1:23" ht="12.75" customHeight="1">
      <c r="A278" s="137">
        <v>329</v>
      </c>
      <c r="B278" s="98" t="s">
        <v>32</v>
      </c>
      <c r="C278" s="138">
        <f>C279+C280</f>
        <v>1600</v>
      </c>
      <c r="D278" s="138">
        <f>D279+D280</f>
        <v>1400</v>
      </c>
      <c r="E278" s="138"/>
      <c r="F278" s="138"/>
      <c r="G278" s="138">
        <f>G279+G280</f>
        <v>300</v>
      </c>
      <c r="H278" s="138">
        <f>H279+H280</f>
        <v>400</v>
      </c>
      <c r="I278" s="138"/>
      <c r="J278" s="138"/>
      <c r="K278" s="138"/>
      <c r="L278" s="138"/>
      <c r="M278" s="138"/>
      <c r="N278" s="138"/>
      <c r="O278" s="138">
        <f>O279+O280</f>
        <v>1300</v>
      </c>
      <c r="P278" s="138"/>
      <c r="Q278" s="138">
        <f>Q279+Q280</f>
        <v>1000</v>
      </c>
      <c r="R278" s="138"/>
      <c r="S278" s="138"/>
      <c r="T278" s="138"/>
      <c r="U278" s="138"/>
      <c r="V278" s="116"/>
      <c r="W278" s="116"/>
    </row>
    <row r="279" spans="1:23" ht="12.75">
      <c r="A279" s="142">
        <v>3293</v>
      </c>
      <c r="B279" s="141" t="s">
        <v>118</v>
      </c>
      <c r="C279" s="145">
        <f>E279+G279+I279+L279+N279+O279+R279</f>
        <v>1300</v>
      </c>
      <c r="D279" s="145">
        <f>F279+H279+J279+M279+P279+Q279+S279</f>
        <v>600</v>
      </c>
      <c r="E279" s="145"/>
      <c r="F279" s="145"/>
      <c r="G279" s="145"/>
      <c r="H279" s="145">
        <v>100</v>
      </c>
      <c r="I279" s="145"/>
      <c r="J279" s="145"/>
      <c r="K279" s="145"/>
      <c r="L279" s="145"/>
      <c r="M279" s="145"/>
      <c r="N279" s="145"/>
      <c r="O279" s="145">
        <v>1300</v>
      </c>
      <c r="P279" s="145"/>
      <c r="Q279" s="145">
        <v>500</v>
      </c>
      <c r="R279" s="145"/>
      <c r="S279" s="145"/>
      <c r="T279" s="145"/>
      <c r="U279" s="145"/>
      <c r="V279" s="143"/>
      <c r="W279" s="143"/>
    </row>
    <row r="280" spans="1:23" ht="12.75" customHeight="1">
      <c r="A280" s="96">
        <v>3299</v>
      </c>
      <c r="B280" s="97" t="s">
        <v>32</v>
      </c>
      <c r="C280" s="145">
        <f>E280+G280+I280+L280+N280+O280+R280</f>
        <v>300</v>
      </c>
      <c r="D280" s="145">
        <f>F280+H280+J280+M280+P280+Q280+S280</f>
        <v>800</v>
      </c>
      <c r="E280" s="145"/>
      <c r="F280" s="145"/>
      <c r="G280" s="145">
        <v>300</v>
      </c>
      <c r="H280" s="145">
        <v>300</v>
      </c>
      <c r="I280" s="145"/>
      <c r="J280" s="145"/>
      <c r="K280" s="145"/>
      <c r="L280" s="145"/>
      <c r="M280" s="145"/>
      <c r="N280" s="145"/>
      <c r="O280" s="145">
        <v>0</v>
      </c>
      <c r="P280" s="145"/>
      <c r="Q280" s="145">
        <v>500</v>
      </c>
      <c r="R280" s="145"/>
      <c r="S280" s="145"/>
      <c r="T280" s="145"/>
      <c r="U280" s="145"/>
      <c r="V280" s="143"/>
      <c r="W280" s="143"/>
    </row>
    <row r="281" spans="1:23" ht="12.75">
      <c r="A281" s="96"/>
      <c r="B281" s="97"/>
      <c r="C281" s="100"/>
      <c r="D281" s="145">
        <f>F281+H281+J281+M281+P281+Q281+S281</f>
        <v>0</v>
      </c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43"/>
      <c r="W281" s="100"/>
    </row>
    <row r="282" spans="1:23" ht="12.75" customHeight="1">
      <c r="A282" s="246" t="s">
        <v>71</v>
      </c>
      <c r="B282" s="247"/>
      <c r="C282" s="130">
        <f>C265</f>
        <v>13500</v>
      </c>
      <c r="D282" s="130">
        <f>D265</f>
        <v>9000</v>
      </c>
      <c r="E282" s="130"/>
      <c r="F282" s="130"/>
      <c r="G282" s="130">
        <f>G265</f>
        <v>7500</v>
      </c>
      <c r="H282" s="130">
        <f>H265</f>
        <v>5000</v>
      </c>
      <c r="I282" s="130"/>
      <c r="J282" s="130"/>
      <c r="K282" s="130"/>
      <c r="L282" s="130"/>
      <c r="M282" s="130"/>
      <c r="N282" s="130"/>
      <c r="O282" s="130">
        <f>O265</f>
        <v>6000</v>
      </c>
      <c r="P282" s="130"/>
      <c r="Q282" s="130">
        <f>Q265</f>
        <v>4000</v>
      </c>
      <c r="R282" s="130"/>
      <c r="S282" s="130"/>
      <c r="T282" s="130"/>
      <c r="U282" s="130"/>
      <c r="V282" s="130">
        <f>V265</f>
        <v>9000</v>
      </c>
      <c r="W282" s="130">
        <f>W265</f>
        <v>9000</v>
      </c>
    </row>
    <row r="283" spans="1:23" ht="12.75">
      <c r="A283" s="81"/>
      <c r="B283" s="84"/>
      <c r="C283" s="105"/>
      <c r="D283" s="105"/>
      <c r="E283" s="106"/>
      <c r="F283" s="106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6"/>
      <c r="W283" s="106"/>
    </row>
    <row r="284" spans="1:23" ht="12.75">
      <c r="A284" s="81"/>
      <c r="B284" s="84"/>
      <c r="C284" s="105"/>
      <c r="D284" s="105"/>
      <c r="E284" s="106"/>
      <c r="F284" s="106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6"/>
      <c r="W284" s="106"/>
    </row>
    <row r="285" spans="1:23" ht="12.75">
      <c r="A285" s="81"/>
      <c r="B285" s="84"/>
      <c r="C285" s="105"/>
      <c r="D285" s="105"/>
      <c r="E285" s="106"/>
      <c r="F285" s="106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6"/>
      <c r="W285" s="106"/>
    </row>
    <row r="286" spans="1:23" ht="12.75">
      <c r="A286" s="81"/>
      <c r="B286" s="84"/>
      <c r="C286" s="105"/>
      <c r="D286" s="105"/>
      <c r="E286" s="106"/>
      <c r="F286" s="106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6"/>
      <c r="W286" s="106"/>
    </row>
    <row r="287" spans="1:23" ht="12.75">
      <c r="A287" s="81"/>
      <c r="B287" s="84"/>
      <c r="C287" s="106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6"/>
      <c r="W287" s="106"/>
    </row>
    <row r="288" spans="1:23" ht="12.75">
      <c r="A288" s="81"/>
      <c r="B288" s="250" t="s">
        <v>77</v>
      </c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105"/>
      <c r="O288" s="105"/>
      <c r="P288" s="105"/>
      <c r="Q288" s="105"/>
      <c r="R288" s="105"/>
      <c r="S288" s="105"/>
      <c r="T288" s="105"/>
      <c r="U288" s="105"/>
      <c r="V288" s="106"/>
      <c r="W288" s="106"/>
    </row>
    <row r="289" spans="1:23" ht="12.75">
      <c r="A289" s="81"/>
      <c r="B289" s="252" t="s">
        <v>175</v>
      </c>
      <c r="C289" s="253"/>
      <c r="D289" s="197"/>
      <c r="E289" s="195"/>
      <c r="F289" s="195"/>
      <c r="G289" s="195"/>
      <c r="H289" s="195"/>
      <c r="I289" s="195"/>
      <c r="J289" s="195"/>
      <c r="K289" s="195"/>
      <c r="L289" s="195"/>
      <c r="M289" s="195"/>
      <c r="N289" s="105"/>
      <c r="O289" s="105"/>
      <c r="P289" s="105"/>
      <c r="Q289" s="105"/>
      <c r="R289" s="105"/>
      <c r="S289" s="105"/>
      <c r="T289" s="105"/>
      <c r="U289" s="105"/>
      <c r="V289" s="106"/>
      <c r="W289" s="106"/>
    </row>
    <row r="290" spans="1:23" ht="25.5">
      <c r="A290" s="127" t="s">
        <v>133</v>
      </c>
      <c r="B290" s="120" t="s">
        <v>134</v>
      </c>
      <c r="C290" s="131"/>
      <c r="D290" s="131"/>
      <c r="E290" s="131"/>
      <c r="F290" s="131"/>
      <c r="G290" s="131"/>
      <c r="H290" s="131"/>
      <c r="I290" s="131"/>
      <c r="J290" s="131"/>
      <c r="K290" s="131"/>
      <c r="L290" s="121"/>
      <c r="M290" s="121"/>
      <c r="N290" s="131"/>
      <c r="O290" s="131"/>
      <c r="P290" s="131"/>
      <c r="Q290" s="131"/>
      <c r="R290" s="131"/>
      <c r="S290" s="131"/>
      <c r="T290" s="131"/>
      <c r="U290" s="131"/>
      <c r="V290" s="121"/>
      <c r="W290" s="121"/>
    </row>
    <row r="291" spans="1:23" ht="12.75">
      <c r="A291" s="171">
        <v>3</v>
      </c>
      <c r="B291" s="172" t="s">
        <v>23</v>
      </c>
      <c r="C291" s="173">
        <f>G291</f>
        <v>0</v>
      </c>
      <c r="D291" s="173"/>
      <c r="E291" s="174"/>
      <c r="F291" s="174"/>
      <c r="G291" s="173">
        <f aca="true" t="shared" si="21" ref="G291:H293">G292</f>
        <v>0</v>
      </c>
      <c r="H291" s="173">
        <f t="shared" si="21"/>
        <v>0</v>
      </c>
      <c r="I291" s="174"/>
      <c r="J291" s="174"/>
      <c r="K291" s="174"/>
      <c r="L291" s="173"/>
      <c r="M291" s="173"/>
      <c r="N291" s="174"/>
      <c r="O291" s="174"/>
      <c r="P291" s="174"/>
      <c r="Q291" s="174"/>
      <c r="R291" s="174"/>
      <c r="S291" s="174"/>
      <c r="T291" s="174"/>
      <c r="U291" s="174"/>
      <c r="V291" s="173"/>
      <c r="W291" s="173"/>
    </row>
    <row r="292" spans="1:23" ht="12.75">
      <c r="A292" s="152">
        <v>32</v>
      </c>
      <c r="B292" s="153" t="s">
        <v>28</v>
      </c>
      <c r="C292" s="154">
        <f>G292</f>
        <v>0</v>
      </c>
      <c r="D292" s="154"/>
      <c r="E292" s="154"/>
      <c r="F292" s="154"/>
      <c r="G292" s="154">
        <f t="shared" si="21"/>
        <v>0</v>
      </c>
      <c r="H292" s="154">
        <f t="shared" si="21"/>
        <v>0</v>
      </c>
      <c r="I292" s="154"/>
      <c r="J292" s="154"/>
      <c r="K292" s="154"/>
      <c r="L292" s="161"/>
      <c r="M292" s="161"/>
      <c r="N292" s="154"/>
      <c r="O292" s="154"/>
      <c r="P292" s="154"/>
      <c r="Q292" s="154"/>
      <c r="R292" s="154"/>
      <c r="S292" s="154"/>
      <c r="T292" s="154"/>
      <c r="U292" s="154"/>
      <c r="V292" s="161"/>
      <c r="W292" s="161"/>
    </row>
    <row r="293" spans="1:23" ht="12.75">
      <c r="A293" s="137">
        <v>329</v>
      </c>
      <c r="B293" s="139" t="s">
        <v>32</v>
      </c>
      <c r="C293" s="138">
        <f>G293</f>
        <v>0</v>
      </c>
      <c r="D293" s="138"/>
      <c r="E293" s="138"/>
      <c r="F293" s="138"/>
      <c r="G293" s="138">
        <f t="shared" si="21"/>
        <v>0</v>
      </c>
      <c r="H293" s="138">
        <f t="shared" si="21"/>
        <v>0</v>
      </c>
      <c r="I293" s="138"/>
      <c r="J293" s="138"/>
      <c r="K293" s="138"/>
      <c r="L293" s="116"/>
      <c r="M293" s="116"/>
      <c r="N293" s="138"/>
      <c r="O293" s="138"/>
      <c r="P293" s="138"/>
      <c r="Q293" s="138"/>
      <c r="R293" s="138"/>
      <c r="S293" s="138"/>
      <c r="T293" s="138"/>
      <c r="U293" s="138"/>
      <c r="V293" s="116"/>
      <c r="W293" s="116"/>
    </row>
    <row r="294" spans="1:23" ht="12.75">
      <c r="A294" s="96">
        <v>3299</v>
      </c>
      <c r="B294" s="97" t="s">
        <v>32</v>
      </c>
      <c r="C294" s="100">
        <f>G294</f>
        <v>0</v>
      </c>
      <c r="D294" s="100"/>
      <c r="E294" s="100"/>
      <c r="F294" s="100"/>
      <c r="G294" s="100"/>
      <c r="H294" s="100"/>
      <c r="I294" s="100"/>
      <c r="J294" s="100"/>
      <c r="K294" s="100"/>
      <c r="L294" s="99"/>
      <c r="M294" s="99"/>
      <c r="N294" s="100"/>
      <c r="O294" s="100"/>
      <c r="P294" s="100"/>
      <c r="Q294" s="100"/>
      <c r="R294" s="100"/>
      <c r="S294" s="100"/>
      <c r="T294" s="100"/>
      <c r="U294" s="100"/>
      <c r="V294" s="99"/>
      <c r="W294" s="99"/>
    </row>
    <row r="295" spans="1:23" ht="12.75">
      <c r="A295" s="96"/>
      <c r="B295" s="97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</row>
    <row r="296" spans="1:23" ht="12.75">
      <c r="A296" s="246" t="s">
        <v>71</v>
      </c>
      <c r="B296" s="254"/>
      <c r="C296" s="130">
        <f>G296</f>
        <v>0</v>
      </c>
      <c r="D296" s="130"/>
      <c r="E296" s="130"/>
      <c r="F296" s="130"/>
      <c r="G296" s="130">
        <f>G291</f>
        <v>0</v>
      </c>
      <c r="H296" s="130">
        <f>H291</f>
        <v>0</v>
      </c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</row>
    <row r="297" spans="1:23" ht="12.75" customHeight="1">
      <c r="A297" s="81"/>
      <c r="B297" s="84"/>
      <c r="C297" s="106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6"/>
      <c r="W297" s="106"/>
    </row>
    <row r="298" spans="1:23" ht="12.75" customHeight="1">
      <c r="A298" s="81"/>
      <c r="B298" s="84"/>
      <c r="C298" s="106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6"/>
      <c r="W298" s="106"/>
    </row>
    <row r="299" spans="1:23" ht="12.75" customHeight="1">
      <c r="A299" s="81"/>
      <c r="B299" s="84"/>
      <c r="C299" s="106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6"/>
      <c r="W299" s="106"/>
    </row>
    <row r="300" spans="1:23" ht="12.75" customHeight="1">
      <c r="A300" s="81"/>
      <c r="B300" s="84"/>
      <c r="C300" s="106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6"/>
      <c r="W300" s="106"/>
    </row>
    <row r="301" spans="1:23" ht="12.75" customHeight="1">
      <c r="A301" s="81"/>
      <c r="B301" s="84"/>
      <c r="C301" s="106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6"/>
      <c r="W301" s="106"/>
    </row>
    <row r="302" spans="1:23" ht="12.75" customHeight="1">
      <c r="A302" s="81"/>
      <c r="B302" s="84"/>
      <c r="C302" s="106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6"/>
      <c r="W302" s="106"/>
    </row>
    <row r="303" spans="1:23" ht="12.75" customHeight="1">
      <c r="A303" s="81"/>
      <c r="B303" s="84"/>
      <c r="C303" s="106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6"/>
      <c r="W303" s="106"/>
    </row>
    <row r="304" spans="1:23" ht="12.75" customHeight="1">
      <c r="A304" s="81"/>
      <c r="B304" s="84"/>
      <c r="C304" s="106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6"/>
      <c r="W304" s="106"/>
    </row>
    <row r="305" spans="1:23" ht="12.75" customHeight="1">
      <c r="A305" s="81"/>
      <c r="B305" s="84"/>
      <c r="C305" s="106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6"/>
      <c r="W305" s="106"/>
    </row>
    <row r="306" spans="1:23" ht="12.75" customHeight="1">
      <c r="A306" s="81"/>
      <c r="B306" s="84"/>
      <c r="C306" s="106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6"/>
      <c r="W306" s="106"/>
    </row>
    <row r="307" spans="1:23" ht="14.25" customHeight="1">
      <c r="A307" s="81"/>
      <c r="B307" s="244" t="s">
        <v>77</v>
      </c>
      <c r="C307" s="243"/>
      <c r="D307" s="243"/>
      <c r="E307"/>
      <c r="F307"/>
      <c r="G307"/>
      <c r="H307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6"/>
      <c r="W307" s="106"/>
    </row>
    <row r="308" spans="1:23" ht="12.75" customHeight="1">
      <c r="A308" s="81"/>
      <c r="B308" s="14" t="s">
        <v>154</v>
      </c>
      <c r="C308"/>
      <c r="D308"/>
      <c r="E308"/>
      <c r="F308"/>
      <c r="G308"/>
      <c r="H308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6"/>
      <c r="W308" s="106"/>
    </row>
    <row r="309" spans="1:23" ht="12.75">
      <c r="A309" s="81"/>
      <c r="B309" s="84" t="s">
        <v>202</v>
      </c>
      <c r="C309" s="105"/>
      <c r="D309" s="105"/>
      <c r="E309" s="106"/>
      <c r="F309" s="106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6"/>
      <c r="W309" s="106"/>
    </row>
    <row r="310" spans="1:23" ht="12.75" customHeight="1">
      <c r="A310" s="127" t="s">
        <v>107</v>
      </c>
      <c r="B310" s="193" t="s">
        <v>108</v>
      </c>
      <c r="C310" s="194"/>
      <c r="D310" s="194"/>
      <c r="E310" s="194"/>
      <c r="F310" s="194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</row>
    <row r="311" spans="1:23" ht="12.75">
      <c r="A311" s="113">
        <v>3</v>
      </c>
      <c r="B311" s="114" t="s">
        <v>23</v>
      </c>
      <c r="C311" s="115">
        <f>C312</f>
        <v>28000</v>
      </c>
      <c r="D311" s="115">
        <f>D312</f>
        <v>32217.069999999996</v>
      </c>
      <c r="E311" s="115"/>
      <c r="F311" s="115"/>
      <c r="G311" s="115">
        <f>G312</f>
        <v>27000</v>
      </c>
      <c r="H311" s="115">
        <f>H312</f>
        <v>24605.379999999997</v>
      </c>
      <c r="I311" s="115"/>
      <c r="J311" s="115"/>
      <c r="K311" s="115"/>
      <c r="L311" s="115"/>
      <c r="M311" s="115"/>
      <c r="N311" s="115">
        <f>N312</f>
        <v>0</v>
      </c>
      <c r="O311" s="115">
        <f>O312</f>
        <v>1000</v>
      </c>
      <c r="P311" s="115">
        <f>P312</f>
        <v>6999.69</v>
      </c>
      <c r="Q311" s="115">
        <f>Q312</f>
        <v>612</v>
      </c>
      <c r="R311" s="115"/>
      <c r="S311" s="115"/>
      <c r="T311" s="115"/>
      <c r="U311" s="115"/>
      <c r="V311" s="115">
        <f>V312</f>
        <v>32217.069999999996</v>
      </c>
      <c r="W311" s="115">
        <f>V311</f>
        <v>32217.069999999996</v>
      </c>
    </row>
    <row r="312" spans="1:23" ht="12.75" customHeight="1">
      <c r="A312" s="117">
        <v>32</v>
      </c>
      <c r="B312" s="151" t="s">
        <v>79</v>
      </c>
      <c r="C312" s="134">
        <f>C313+C318+C321+C326</f>
        <v>28000</v>
      </c>
      <c r="D312" s="134">
        <f>D313+D318+D321+D326</f>
        <v>32217.069999999996</v>
      </c>
      <c r="E312" s="134"/>
      <c r="F312" s="134"/>
      <c r="G312" s="134">
        <f>G313+G318+G321+G326</f>
        <v>27000</v>
      </c>
      <c r="H312" s="134">
        <f>H313+H318+H321+H326</f>
        <v>24605.379999999997</v>
      </c>
      <c r="I312" s="134"/>
      <c r="J312" s="134"/>
      <c r="K312" s="134"/>
      <c r="L312" s="134"/>
      <c r="M312" s="134"/>
      <c r="N312" s="134">
        <f>N313+N318+N321+N324+N326</f>
        <v>0</v>
      </c>
      <c r="O312" s="134">
        <f>O313+O318+O321+O324+O326</f>
        <v>1000</v>
      </c>
      <c r="P312" s="134">
        <f>P313+P318+P321+P324+P326</f>
        <v>6999.69</v>
      </c>
      <c r="Q312" s="134">
        <f>Q313+Q318+Q321+Q324+Q326</f>
        <v>612</v>
      </c>
      <c r="R312" s="134"/>
      <c r="S312" s="134"/>
      <c r="T312" s="134"/>
      <c r="U312" s="134"/>
      <c r="V312" s="119">
        <f>D312</f>
        <v>32217.069999999996</v>
      </c>
      <c r="W312" s="119">
        <f>V312</f>
        <v>32217.069999999996</v>
      </c>
    </row>
    <row r="313" spans="1:23" ht="12.75">
      <c r="A313" s="137">
        <v>321</v>
      </c>
      <c r="B313" s="98" t="s">
        <v>80</v>
      </c>
      <c r="C313" s="138">
        <f>C314+C315+C316+C317</f>
        <v>1000</v>
      </c>
      <c r="D313" s="138">
        <f>D314+D315+D316+D317</f>
        <v>612</v>
      </c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>
        <f>O314+O315+O316+O317</f>
        <v>1000</v>
      </c>
      <c r="P313" s="138"/>
      <c r="Q313" s="138">
        <f>Q314+Q315+Q316+Q317</f>
        <v>612</v>
      </c>
      <c r="R313" s="138"/>
      <c r="S313" s="138"/>
      <c r="T313" s="138"/>
      <c r="U313" s="138"/>
      <c r="V313" s="116"/>
      <c r="W313" s="116"/>
    </row>
    <row r="314" spans="1:23" ht="12.75" customHeight="1">
      <c r="A314" s="96">
        <v>3211</v>
      </c>
      <c r="B314" s="97" t="s">
        <v>53</v>
      </c>
      <c r="C314" s="145">
        <f>E314+G314+I314+L314+N314+O314+R314</f>
        <v>1000</v>
      </c>
      <c r="D314" s="145">
        <f>F314+H314+J314+M314+P314+Q314+S314</f>
        <v>612</v>
      </c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>
        <v>1000</v>
      </c>
      <c r="P314" s="100"/>
      <c r="Q314" s="100">
        <v>612</v>
      </c>
      <c r="R314" s="100"/>
      <c r="S314" s="100"/>
      <c r="T314" s="100"/>
      <c r="U314" s="100"/>
      <c r="V314" s="99"/>
      <c r="W314" s="99"/>
    </row>
    <row r="315" spans="1:23" ht="12.75">
      <c r="A315" s="142">
        <v>3212</v>
      </c>
      <c r="B315" s="141" t="s">
        <v>81</v>
      </c>
      <c r="C315" s="145"/>
      <c r="D315" s="145">
        <f>F315+H315+J315+M315+P315+Q315+S315</f>
        <v>0</v>
      </c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99"/>
      <c r="W315" s="143"/>
    </row>
    <row r="316" spans="1:23" ht="12.75" customHeight="1">
      <c r="A316" s="96">
        <v>3213</v>
      </c>
      <c r="B316" s="97" t="s">
        <v>55</v>
      </c>
      <c r="C316" s="145"/>
      <c r="D316" s="145">
        <f>F316+H316+J316+M316+P316+Q316+S316</f>
        <v>0</v>
      </c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99"/>
      <c r="W316" s="99"/>
    </row>
    <row r="317" spans="1:23" ht="12.75">
      <c r="A317" s="142">
        <v>3214</v>
      </c>
      <c r="B317" s="141" t="s">
        <v>65</v>
      </c>
      <c r="C317" s="145"/>
      <c r="D317" s="145">
        <f>F317+H317+J317+M317+P317+Q317+S317</f>
        <v>0</v>
      </c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99"/>
      <c r="W317" s="143"/>
    </row>
    <row r="318" spans="1:23" ht="12.75" customHeight="1">
      <c r="A318" s="137">
        <v>322</v>
      </c>
      <c r="B318" s="98" t="s">
        <v>30</v>
      </c>
      <c r="C318" s="138"/>
      <c r="D318" s="138">
        <v>0</v>
      </c>
      <c r="E318" s="138"/>
      <c r="F318" s="138"/>
      <c r="G318" s="138"/>
      <c r="H318" s="138"/>
      <c r="I318" s="138"/>
      <c r="J318" s="138"/>
      <c r="K318" s="138"/>
      <c r="L318" s="138"/>
      <c r="M318" s="138"/>
      <c r="N318" s="138">
        <f>N319+N320</f>
        <v>0</v>
      </c>
      <c r="O318" s="138"/>
      <c r="P318" s="138">
        <f>P319+P320</f>
        <v>0</v>
      </c>
      <c r="Q318" s="138"/>
      <c r="R318" s="138"/>
      <c r="S318" s="138"/>
      <c r="T318" s="138"/>
      <c r="U318" s="138"/>
      <c r="V318" s="116"/>
      <c r="W318" s="116"/>
    </row>
    <row r="319" spans="1:23" ht="12.75">
      <c r="A319" s="96">
        <v>3221</v>
      </c>
      <c r="B319" s="97" t="s">
        <v>88</v>
      </c>
      <c r="C319" s="100"/>
      <c r="D319" s="100">
        <v>0</v>
      </c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99"/>
      <c r="W319" s="99"/>
    </row>
    <row r="320" spans="1:23" ht="12.75">
      <c r="A320" s="96">
        <v>3222</v>
      </c>
      <c r="B320" s="97" t="s">
        <v>56</v>
      </c>
      <c r="C320" s="100"/>
      <c r="D320" s="100">
        <v>0</v>
      </c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99"/>
      <c r="W320" s="99"/>
    </row>
    <row r="321" spans="1:23" ht="12.75" customHeight="1">
      <c r="A321" s="137">
        <v>323</v>
      </c>
      <c r="B321" s="98" t="s">
        <v>31</v>
      </c>
      <c r="C321" s="138"/>
      <c r="D321" s="138">
        <f>D322+D323</f>
        <v>0</v>
      </c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>
        <f>O322+O323</f>
        <v>0</v>
      </c>
      <c r="P321" s="138"/>
      <c r="Q321" s="138">
        <f>Q322+Q323</f>
        <v>0</v>
      </c>
      <c r="R321" s="138"/>
      <c r="S321" s="138"/>
      <c r="T321" s="138"/>
      <c r="U321" s="138"/>
      <c r="V321" s="116"/>
      <c r="W321" s="116"/>
    </row>
    <row r="322" spans="1:23" ht="12.75">
      <c r="A322" s="142">
        <v>3231</v>
      </c>
      <c r="B322" s="141" t="s">
        <v>44</v>
      </c>
      <c r="C322" s="145"/>
      <c r="D322" s="145">
        <v>0</v>
      </c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3"/>
      <c r="W322" s="143"/>
    </row>
    <row r="323" spans="1:23" ht="12.75" customHeight="1">
      <c r="A323" s="96">
        <v>3237</v>
      </c>
      <c r="B323" s="97" t="s">
        <v>49</v>
      </c>
      <c r="C323" s="145"/>
      <c r="D323" s="145">
        <v>0</v>
      </c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43"/>
      <c r="W323" s="99"/>
    </row>
    <row r="324" spans="1:23" ht="12.75">
      <c r="A324" s="137">
        <v>324</v>
      </c>
      <c r="B324" s="98" t="s">
        <v>109</v>
      </c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16"/>
      <c r="W324" s="116"/>
    </row>
    <row r="325" spans="1:23" ht="12.75" customHeight="1">
      <c r="A325" s="96">
        <v>3241</v>
      </c>
      <c r="B325" s="97" t="s">
        <v>109</v>
      </c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99"/>
      <c r="W325" s="99"/>
    </row>
    <row r="326" spans="1:23" ht="12.75">
      <c r="A326" s="137">
        <v>329</v>
      </c>
      <c r="B326" s="98" t="s">
        <v>32</v>
      </c>
      <c r="C326" s="138">
        <f>E326+G326+I326+L326+N326+O326+R326</f>
        <v>27000</v>
      </c>
      <c r="D326" s="138">
        <f>F326+H326+J326+M326+P326+Q326+S326</f>
        <v>31605.069999999996</v>
      </c>
      <c r="E326" s="138"/>
      <c r="F326" s="138"/>
      <c r="G326" s="138">
        <f>G327+G328</f>
        <v>27000</v>
      </c>
      <c r="H326" s="138">
        <f>H327+H328</f>
        <v>24605.379999999997</v>
      </c>
      <c r="I326" s="138"/>
      <c r="J326" s="138"/>
      <c r="K326" s="138"/>
      <c r="L326" s="138"/>
      <c r="M326" s="138"/>
      <c r="N326" s="138">
        <f>N327+N328+N329</f>
        <v>0</v>
      </c>
      <c r="O326" s="138">
        <f>O327+O328+O329</f>
        <v>0</v>
      </c>
      <c r="P326" s="138">
        <f>P327+P328+P329</f>
        <v>6999.69</v>
      </c>
      <c r="Q326" s="138">
        <f>Q327+Q328+Q329</f>
        <v>0</v>
      </c>
      <c r="R326" s="138"/>
      <c r="S326" s="138"/>
      <c r="T326" s="138"/>
      <c r="U326" s="138"/>
      <c r="V326" s="116"/>
      <c r="W326" s="116"/>
    </row>
    <row r="327" spans="1:23" ht="12.75" customHeight="1">
      <c r="A327" s="142">
        <v>3291</v>
      </c>
      <c r="B327" s="157" t="s">
        <v>114</v>
      </c>
      <c r="C327" s="145">
        <f>G327</f>
        <v>8000</v>
      </c>
      <c r="D327" s="145">
        <f>F327+H327+J327+M327+P327+Q327+S327</f>
        <v>5950.08</v>
      </c>
      <c r="E327" s="145"/>
      <c r="F327" s="145"/>
      <c r="G327" s="145">
        <v>8000</v>
      </c>
      <c r="H327" s="145">
        <v>5950.08</v>
      </c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3"/>
      <c r="W327" s="143"/>
    </row>
    <row r="328" spans="1:23" ht="12.75">
      <c r="A328" s="96">
        <v>3299</v>
      </c>
      <c r="B328" s="97" t="s">
        <v>32</v>
      </c>
      <c r="C328" s="145">
        <f>G328</f>
        <v>19000</v>
      </c>
      <c r="D328" s="145">
        <f>F328+H328+J328+M328+P328+Q328+S328</f>
        <v>25654.989999999998</v>
      </c>
      <c r="E328" s="145"/>
      <c r="F328" s="145"/>
      <c r="G328" s="145">
        <v>19000</v>
      </c>
      <c r="H328" s="145">
        <v>18655.3</v>
      </c>
      <c r="I328" s="145"/>
      <c r="J328" s="145"/>
      <c r="K328" s="145"/>
      <c r="L328" s="145"/>
      <c r="M328" s="145"/>
      <c r="N328" s="145"/>
      <c r="O328" s="145"/>
      <c r="P328" s="145">
        <v>6999.69</v>
      </c>
      <c r="Q328" s="145"/>
      <c r="R328" s="145"/>
      <c r="S328" s="145"/>
      <c r="T328" s="145"/>
      <c r="U328" s="145"/>
      <c r="V328" s="143"/>
      <c r="W328" s="143"/>
    </row>
    <row r="329" spans="1:23" ht="12.75" customHeight="1">
      <c r="A329" s="96"/>
      <c r="B329" s="97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43"/>
      <c r="W329" s="100"/>
    </row>
    <row r="330" spans="1:23" ht="12.75">
      <c r="A330" s="246" t="s">
        <v>71</v>
      </c>
      <c r="B330" s="247"/>
      <c r="C330" s="130">
        <f>C311</f>
        <v>28000</v>
      </c>
      <c r="D330" s="130">
        <f>D311</f>
        <v>32217.069999999996</v>
      </c>
      <c r="E330" s="130"/>
      <c r="F330" s="130"/>
      <c r="G330" s="130">
        <f>G311</f>
        <v>27000</v>
      </c>
      <c r="H330" s="130">
        <f>H311</f>
        <v>24605.379999999997</v>
      </c>
      <c r="I330" s="130"/>
      <c r="J330" s="130"/>
      <c r="K330" s="130">
        <f>K311</f>
        <v>0</v>
      </c>
      <c r="L330" s="130"/>
      <c r="M330" s="130"/>
      <c r="N330" s="130">
        <f>N311</f>
        <v>0</v>
      </c>
      <c r="O330" s="130">
        <f>O311</f>
        <v>1000</v>
      </c>
      <c r="P330" s="130">
        <f>P311</f>
        <v>6999.69</v>
      </c>
      <c r="Q330" s="130">
        <f>Q311</f>
        <v>612</v>
      </c>
      <c r="R330" s="130"/>
      <c r="S330" s="130"/>
      <c r="T330" s="130">
        <f>T311</f>
        <v>0</v>
      </c>
      <c r="U330" s="130">
        <f>U311</f>
        <v>0</v>
      </c>
      <c r="V330" s="130">
        <f>V311</f>
        <v>32217.069999999996</v>
      </c>
      <c r="W330" s="130">
        <f>V330</f>
        <v>32217.069999999996</v>
      </c>
    </row>
    <row r="331" spans="1:23" ht="12.75" customHeight="1">
      <c r="A331" s="81"/>
      <c r="B331" s="84"/>
      <c r="C331" s="105"/>
      <c r="D331" s="105"/>
      <c r="E331" s="106"/>
      <c r="F331" s="106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6"/>
      <c r="W331" s="106"/>
    </row>
    <row r="332" spans="1:23" ht="12.75" customHeight="1">
      <c r="A332" s="81"/>
      <c r="B332" s="84"/>
      <c r="C332" s="105"/>
      <c r="D332" s="105"/>
      <c r="E332" s="106"/>
      <c r="F332" s="106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6"/>
      <c r="W332" s="106"/>
    </row>
    <row r="333" spans="1:23" ht="12.75" customHeight="1">
      <c r="A333" s="81"/>
      <c r="B333" s="84"/>
      <c r="C333" s="105"/>
      <c r="D333" s="105"/>
      <c r="E333" s="106"/>
      <c r="F333" s="106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6"/>
      <c r="W333" s="106"/>
    </row>
    <row r="334" spans="1:23" ht="12.75" customHeight="1">
      <c r="A334" s="81"/>
      <c r="B334" s="84"/>
      <c r="C334" s="105"/>
      <c r="D334" s="105"/>
      <c r="E334" s="106"/>
      <c r="F334" s="106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6"/>
      <c r="W334" s="106"/>
    </row>
    <row r="335" spans="1:23" ht="12.75" customHeight="1">
      <c r="A335" s="81"/>
      <c r="B335" s="84" t="s">
        <v>77</v>
      </c>
      <c r="C335" s="155"/>
      <c r="D335" s="155"/>
      <c r="E335"/>
      <c r="F335"/>
      <c r="G335"/>
      <c r="H33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6"/>
      <c r="W335" s="106"/>
    </row>
    <row r="336" spans="1:23" ht="12.75" customHeight="1">
      <c r="A336" s="81"/>
      <c r="B336" s="242" t="s">
        <v>163</v>
      </c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</row>
    <row r="337" spans="1:23" ht="12.75">
      <c r="A337" s="81"/>
      <c r="B337" s="84" t="s">
        <v>203</v>
      </c>
      <c r="C337" s="105"/>
      <c r="D337" s="105"/>
      <c r="E337" s="106"/>
      <c r="F337" s="106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6"/>
      <c r="W337" s="106"/>
    </row>
    <row r="338" spans="1:23" ht="12.75" customHeight="1">
      <c r="A338" s="127" t="s">
        <v>107</v>
      </c>
      <c r="B338" s="193" t="s">
        <v>115</v>
      </c>
      <c r="C338" s="194"/>
      <c r="D338" s="194"/>
      <c r="E338" s="194"/>
      <c r="F338" s="194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</row>
    <row r="339" spans="1:23" ht="12.75">
      <c r="A339" s="113">
        <v>3</v>
      </c>
      <c r="B339" s="114" t="s">
        <v>23</v>
      </c>
      <c r="C339" s="115">
        <f>C340+C346</f>
        <v>13118</v>
      </c>
      <c r="D339" s="115">
        <f>D340+D346</f>
        <v>13753.61</v>
      </c>
      <c r="E339" s="115">
        <f>E340+E346</f>
        <v>12000</v>
      </c>
      <c r="F339" s="115">
        <f>F340+F346</f>
        <v>13535.61</v>
      </c>
      <c r="G339" s="115"/>
      <c r="H339" s="115"/>
      <c r="I339" s="115">
        <f aca="true" t="shared" si="22" ref="I339:N339">I340+I346</f>
        <v>1118</v>
      </c>
      <c r="J339" s="115">
        <f t="shared" si="22"/>
        <v>218</v>
      </c>
      <c r="K339" s="115">
        <f t="shared" si="22"/>
        <v>0</v>
      </c>
      <c r="L339" s="115">
        <f t="shared" si="22"/>
        <v>0</v>
      </c>
      <c r="M339" s="115">
        <f t="shared" si="22"/>
        <v>0</v>
      </c>
      <c r="N339" s="115">
        <f t="shared" si="22"/>
        <v>0</v>
      </c>
      <c r="O339" s="115"/>
      <c r="P339" s="115">
        <f>P340+P346</f>
        <v>0</v>
      </c>
      <c r="Q339" s="115"/>
      <c r="R339" s="115"/>
      <c r="S339" s="115"/>
      <c r="T339" s="115"/>
      <c r="U339" s="115"/>
      <c r="V339" s="115">
        <f>V340+V346</f>
        <v>13753.61</v>
      </c>
      <c r="W339" s="115">
        <f>V339</f>
        <v>13753.61</v>
      </c>
    </row>
    <row r="340" spans="1:23" ht="12.75" customHeight="1">
      <c r="A340" s="117">
        <v>31</v>
      </c>
      <c r="B340" s="118" t="s">
        <v>24</v>
      </c>
      <c r="C340" s="134">
        <f>E340+G340+I340+L340+N340+O340+R340</f>
        <v>118</v>
      </c>
      <c r="D340" s="134">
        <f>F340+H340+J340+M340+P340+Q340+S340</f>
        <v>118</v>
      </c>
      <c r="E340" s="134"/>
      <c r="F340" s="134"/>
      <c r="G340" s="134"/>
      <c r="H340" s="134"/>
      <c r="I340" s="134">
        <f aca="true" t="shared" si="23" ref="I340:N340">I341+I343</f>
        <v>118</v>
      </c>
      <c r="J340" s="134">
        <f t="shared" si="23"/>
        <v>118</v>
      </c>
      <c r="K340" s="134">
        <f t="shared" si="23"/>
        <v>0</v>
      </c>
      <c r="L340" s="134">
        <f t="shared" si="23"/>
        <v>0</v>
      </c>
      <c r="M340" s="134">
        <f t="shared" si="23"/>
        <v>0</v>
      </c>
      <c r="N340" s="134">
        <f t="shared" si="23"/>
        <v>0</v>
      </c>
      <c r="O340" s="134"/>
      <c r="P340" s="134">
        <f>P341+P343</f>
        <v>0</v>
      </c>
      <c r="Q340" s="134"/>
      <c r="R340" s="134"/>
      <c r="S340" s="134"/>
      <c r="T340" s="134"/>
      <c r="U340" s="134"/>
      <c r="V340" s="119">
        <f>D340</f>
        <v>118</v>
      </c>
      <c r="W340" s="119">
        <f>V340</f>
        <v>118</v>
      </c>
    </row>
    <row r="341" spans="1:23" ht="12.75">
      <c r="A341" s="137">
        <v>311</v>
      </c>
      <c r="B341" s="98" t="s">
        <v>25</v>
      </c>
      <c r="C341" s="138">
        <f>E341+G341+I341+L341+N341+O341+R341</f>
        <v>100</v>
      </c>
      <c r="D341" s="138">
        <f>F341+H341+J341+M341+P341+Q341+S341</f>
        <v>100</v>
      </c>
      <c r="E341" s="138"/>
      <c r="F341" s="138"/>
      <c r="G341" s="138"/>
      <c r="H341" s="138"/>
      <c r="I341" s="138">
        <f>I342</f>
        <v>100</v>
      </c>
      <c r="J341" s="138">
        <f>J342</f>
        <v>100</v>
      </c>
      <c r="K341" s="138"/>
      <c r="L341" s="138"/>
      <c r="M341" s="138"/>
      <c r="N341" s="138">
        <f>N342</f>
        <v>0</v>
      </c>
      <c r="O341" s="138"/>
      <c r="P341" s="138">
        <f>P342</f>
        <v>0</v>
      </c>
      <c r="Q341" s="138"/>
      <c r="R341" s="138"/>
      <c r="S341" s="138"/>
      <c r="T341" s="138"/>
      <c r="U341" s="138"/>
      <c r="V341" s="116"/>
      <c r="W341" s="116"/>
    </row>
    <row r="342" spans="1:23" ht="12.75" customHeight="1">
      <c r="A342" s="96">
        <v>3111</v>
      </c>
      <c r="B342" s="97" t="s">
        <v>58</v>
      </c>
      <c r="C342" s="145">
        <f>E342+G342+I342+L342+N342+O342+R342</f>
        <v>100</v>
      </c>
      <c r="D342" s="145">
        <f>F342+H342+J342+M342+P342+Q342+S342</f>
        <v>100</v>
      </c>
      <c r="E342" s="100"/>
      <c r="F342" s="100"/>
      <c r="G342" s="100"/>
      <c r="H342" s="100"/>
      <c r="I342" s="100">
        <v>100</v>
      </c>
      <c r="J342" s="100">
        <v>100</v>
      </c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99"/>
      <c r="W342" s="99"/>
    </row>
    <row r="343" spans="1:23" ht="14.25" customHeight="1">
      <c r="A343" s="137">
        <v>313</v>
      </c>
      <c r="B343" s="98" t="s">
        <v>110</v>
      </c>
      <c r="C343" s="138">
        <f>C344+C345</f>
        <v>18</v>
      </c>
      <c r="D343" s="138">
        <f>D344+D345</f>
        <v>18</v>
      </c>
      <c r="E343" s="138"/>
      <c r="F343" s="138"/>
      <c r="G343" s="138"/>
      <c r="H343" s="138"/>
      <c r="I343" s="138">
        <f>I344+I345</f>
        <v>18</v>
      </c>
      <c r="J343" s="138">
        <f>J344+J345</f>
        <v>18</v>
      </c>
      <c r="K343" s="138"/>
      <c r="L343" s="138"/>
      <c r="M343" s="138"/>
      <c r="N343" s="138">
        <f>N344+N345</f>
        <v>0</v>
      </c>
      <c r="O343" s="138"/>
      <c r="P343" s="138">
        <f>P344+P345</f>
        <v>0</v>
      </c>
      <c r="Q343" s="138"/>
      <c r="R343" s="138"/>
      <c r="S343" s="138"/>
      <c r="T343" s="138"/>
      <c r="U343" s="138"/>
      <c r="V343" s="116"/>
      <c r="W343" s="116"/>
    </row>
    <row r="344" spans="1:23" ht="12.75" customHeight="1">
      <c r="A344" s="96">
        <v>3132</v>
      </c>
      <c r="B344" s="97" t="s">
        <v>111</v>
      </c>
      <c r="C344" s="100">
        <f>E344+G344+I344+L344+N344+O344+R344</f>
        <v>15</v>
      </c>
      <c r="D344" s="100">
        <f>F344+H344+J344+M344+P344+Q344+S344</f>
        <v>15</v>
      </c>
      <c r="E344" s="100"/>
      <c r="F344" s="100"/>
      <c r="G344" s="100"/>
      <c r="H344" s="100"/>
      <c r="I344" s="100">
        <v>15</v>
      </c>
      <c r="J344" s="100">
        <v>15</v>
      </c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99"/>
      <c r="W344" s="99"/>
    </row>
    <row r="345" spans="1:23" ht="12.75" customHeight="1">
      <c r="A345" s="96">
        <v>3133</v>
      </c>
      <c r="B345" s="97" t="s">
        <v>112</v>
      </c>
      <c r="C345" s="100">
        <f>E345+G345+I345+L345+N345+O345+R345</f>
        <v>3</v>
      </c>
      <c r="D345" s="100">
        <f>F345+H345+J345+M345+P345+Q345+S345</f>
        <v>3</v>
      </c>
      <c r="E345" s="100"/>
      <c r="F345" s="100"/>
      <c r="G345" s="100"/>
      <c r="H345" s="100"/>
      <c r="I345" s="100">
        <v>3</v>
      </c>
      <c r="J345" s="100">
        <v>3</v>
      </c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99"/>
      <c r="W345" s="99"/>
    </row>
    <row r="346" spans="1:23" ht="12.75" customHeight="1">
      <c r="A346" s="117">
        <v>32</v>
      </c>
      <c r="B346" s="118" t="s">
        <v>28</v>
      </c>
      <c r="C346" s="134">
        <f>E346+G346+I346+L346+N346+O346+R346</f>
        <v>13000</v>
      </c>
      <c r="D346" s="134">
        <f>F346+J346+M346+P346+Q346+S346</f>
        <v>13635.61</v>
      </c>
      <c r="E346" s="134">
        <f>E347+E349</f>
        <v>12000</v>
      </c>
      <c r="F346" s="134">
        <f>F347+F349</f>
        <v>13535.61</v>
      </c>
      <c r="G346" s="134"/>
      <c r="H346" s="134"/>
      <c r="I346" s="134">
        <f>I347+I349</f>
        <v>1000</v>
      </c>
      <c r="J346" s="134">
        <f>J347+J349</f>
        <v>100</v>
      </c>
      <c r="K346" s="134"/>
      <c r="L346" s="134">
        <f>L347+L349</f>
        <v>0</v>
      </c>
      <c r="M346" s="134">
        <f>M347+M349</f>
        <v>0</v>
      </c>
      <c r="N346" s="134">
        <f>N347</f>
        <v>0</v>
      </c>
      <c r="O346" s="134"/>
      <c r="P346" s="134">
        <f>P347</f>
        <v>0</v>
      </c>
      <c r="Q346" s="134"/>
      <c r="R346" s="134"/>
      <c r="S346" s="134"/>
      <c r="T346" s="134"/>
      <c r="U346" s="134"/>
      <c r="V346" s="119">
        <f>D346</f>
        <v>13635.61</v>
      </c>
      <c r="W346" s="119">
        <f>V346</f>
        <v>13635.61</v>
      </c>
    </row>
    <row r="347" spans="1:23" ht="12.75">
      <c r="A347" s="137">
        <v>321</v>
      </c>
      <c r="B347" s="98" t="s">
        <v>29</v>
      </c>
      <c r="C347" s="138"/>
      <c r="D347" s="138">
        <v>0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138">
        <f>N348</f>
        <v>0</v>
      </c>
      <c r="O347" s="138"/>
      <c r="P347" s="138">
        <f>P348</f>
        <v>0</v>
      </c>
      <c r="Q347" s="138"/>
      <c r="R347" s="138"/>
      <c r="S347" s="138"/>
      <c r="T347" s="138"/>
      <c r="U347" s="138"/>
      <c r="V347" s="116"/>
      <c r="W347" s="116"/>
    </row>
    <row r="348" spans="1:23" ht="12.75" customHeight="1">
      <c r="A348" s="96">
        <v>3212</v>
      </c>
      <c r="B348" s="136" t="s">
        <v>113</v>
      </c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99"/>
      <c r="W348" s="99"/>
    </row>
    <row r="349" spans="1:23" ht="12.75" customHeight="1">
      <c r="A349" s="137">
        <v>324</v>
      </c>
      <c r="B349" s="139" t="s">
        <v>164</v>
      </c>
      <c r="C349" s="138">
        <f>E349+G349+I349+L349+N349+O349+R349</f>
        <v>13000</v>
      </c>
      <c r="D349" s="138">
        <f>D350</f>
        <v>13635.61</v>
      </c>
      <c r="E349" s="138">
        <f>E350</f>
        <v>12000</v>
      </c>
      <c r="F349" s="138">
        <f>F350</f>
        <v>13535.61</v>
      </c>
      <c r="G349" s="138"/>
      <c r="H349" s="138"/>
      <c r="I349" s="138">
        <f>I350</f>
        <v>1000</v>
      </c>
      <c r="J349" s="138">
        <f>J350</f>
        <v>100</v>
      </c>
      <c r="K349" s="138"/>
      <c r="L349" s="138">
        <f>L350</f>
        <v>0</v>
      </c>
      <c r="M349" s="138">
        <f>M350</f>
        <v>0</v>
      </c>
      <c r="N349" s="138"/>
      <c r="O349" s="138"/>
      <c r="P349" s="138"/>
      <c r="Q349" s="138"/>
      <c r="R349" s="138"/>
      <c r="S349" s="138"/>
      <c r="T349" s="138"/>
      <c r="U349" s="138"/>
      <c r="V349" s="116"/>
      <c r="W349" s="116"/>
    </row>
    <row r="350" spans="1:23" ht="12.75">
      <c r="A350" s="96">
        <v>3241</v>
      </c>
      <c r="B350" s="97" t="s">
        <v>165</v>
      </c>
      <c r="C350" s="100">
        <f>E350+G350+I350+L350+N350+O350+R350</f>
        <v>13000</v>
      </c>
      <c r="D350" s="100">
        <f>F350+J350+M350+P350+Q350+S350</f>
        <v>13635.61</v>
      </c>
      <c r="E350" s="100">
        <v>12000</v>
      </c>
      <c r="F350" s="100">
        <v>13535.61</v>
      </c>
      <c r="G350" s="100"/>
      <c r="H350" s="100"/>
      <c r="I350" s="100">
        <v>1000</v>
      </c>
      <c r="J350" s="100">
        <v>100</v>
      </c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</row>
    <row r="351" spans="1:23" ht="12.75" customHeight="1">
      <c r="A351" s="246" t="s">
        <v>71</v>
      </c>
      <c r="B351" s="247"/>
      <c r="C351" s="130">
        <f>C339</f>
        <v>13118</v>
      </c>
      <c r="D351" s="130">
        <f>D339</f>
        <v>13753.61</v>
      </c>
      <c r="E351" s="130">
        <f>E339</f>
        <v>12000</v>
      </c>
      <c r="F351" s="130">
        <f>F339</f>
        <v>13535.61</v>
      </c>
      <c r="G351" s="130"/>
      <c r="H351" s="130"/>
      <c r="I351" s="130">
        <f aca="true" t="shared" si="24" ref="I351:N351">I339</f>
        <v>1118</v>
      </c>
      <c r="J351" s="130">
        <f t="shared" si="24"/>
        <v>218</v>
      </c>
      <c r="K351" s="130">
        <f t="shared" si="24"/>
        <v>0</v>
      </c>
      <c r="L351" s="130">
        <f t="shared" si="24"/>
        <v>0</v>
      </c>
      <c r="M351" s="130">
        <f t="shared" si="24"/>
        <v>0</v>
      </c>
      <c r="N351" s="130">
        <f t="shared" si="24"/>
        <v>0</v>
      </c>
      <c r="O351" s="130"/>
      <c r="P351" s="130">
        <f>P339</f>
        <v>0</v>
      </c>
      <c r="Q351" s="130"/>
      <c r="R351" s="130"/>
      <c r="S351" s="130"/>
      <c r="T351" s="130"/>
      <c r="U351" s="130"/>
      <c r="V351" s="130">
        <f>V339</f>
        <v>13753.61</v>
      </c>
      <c r="W351" s="130">
        <f>V351</f>
        <v>13753.61</v>
      </c>
    </row>
    <row r="352" spans="1:23" ht="12.75">
      <c r="A352" s="81"/>
      <c r="B352" s="84"/>
      <c r="C352" s="105"/>
      <c r="D352" s="105"/>
      <c r="E352" s="106"/>
      <c r="F352" s="106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6"/>
      <c r="W352" s="106"/>
    </row>
    <row r="353" spans="1:23" ht="12.75" customHeight="1">
      <c r="A353" s="81"/>
      <c r="B353" s="84"/>
      <c r="C353" s="105"/>
      <c r="D353" s="105"/>
      <c r="E353" s="106"/>
      <c r="F353" s="106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6"/>
      <c r="W353" s="106"/>
    </row>
    <row r="354" spans="1:23" ht="12.75" customHeight="1">
      <c r="A354" s="81"/>
      <c r="B354" s="84"/>
      <c r="C354" s="105"/>
      <c r="D354" s="105"/>
      <c r="E354" s="106"/>
      <c r="F354" s="106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6"/>
      <c r="W354" s="106"/>
    </row>
    <row r="355" spans="1:23" ht="12.75" customHeight="1">
      <c r="A355" s="81"/>
      <c r="B355" s="84"/>
      <c r="C355" s="105"/>
      <c r="D355" s="105"/>
      <c r="E355" s="106"/>
      <c r="F355" s="106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6"/>
      <c r="W355" s="106"/>
    </row>
    <row r="356" spans="1:23" ht="12.75">
      <c r="A356" s="81"/>
      <c r="B356" s="84"/>
      <c r="C356" s="105"/>
      <c r="D356" s="105"/>
      <c r="E356" s="106"/>
      <c r="F356" s="106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6"/>
      <c r="W356" s="106"/>
    </row>
    <row r="357" spans="1:23" ht="12.75" customHeight="1">
      <c r="A357" s="81"/>
      <c r="B357" s="84" t="s">
        <v>77</v>
      </c>
      <c r="C357" s="155"/>
      <c r="D357" s="155"/>
      <c r="E357"/>
      <c r="F357"/>
      <c r="G357"/>
      <c r="H357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6"/>
      <c r="W357" s="106"/>
    </row>
    <row r="358" spans="1:23" ht="12.75" customHeight="1">
      <c r="A358" s="81"/>
      <c r="B358" s="242" t="s">
        <v>132</v>
      </c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</row>
    <row r="359" spans="1:23" ht="12.75" customHeight="1">
      <c r="A359" s="81"/>
      <c r="B359" s="84"/>
      <c r="C359" s="105"/>
      <c r="D359" s="105"/>
      <c r="E359" s="106"/>
      <c r="F359" s="106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6"/>
      <c r="W359" s="106"/>
    </row>
    <row r="360" spans="1:23" ht="12.75">
      <c r="A360" s="127" t="s">
        <v>119</v>
      </c>
      <c r="B360" s="193" t="s">
        <v>115</v>
      </c>
      <c r="C360" s="194"/>
      <c r="D360" s="194"/>
      <c r="E360" s="194"/>
      <c r="F360" s="194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</row>
    <row r="361" spans="1:23" ht="12.75" customHeight="1">
      <c r="A361" s="113">
        <v>3</v>
      </c>
      <c r="B361" s="114" t="s">
        <v>23</v>
      </c>
      <c r="C361" s="115">
        <f aca="true" t="shared" si="25" ref="C361:C373">G361</f>
        <v>458000</v>
      </c>
      <c r="D361" s="115">
        <f>F361+H361+J361+M361+P361+Q361+S361</f>
        <v>460000</v>
      </c>
      <c r="E361" s="115"/>
      <c r="F361" s="115"/>
      <c r="G361" s="115">
        <f>G362+G370</f>
        <v>458000</v>
      </c>
      <c r="H361" s="115">
        <f>H362+H370</f>
        <v>460000</v>
      </c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>
        <f>V362+V370</f>
        <v>460000</v>
      </c>
      <c r="W361" s="115">
        <f>V361</f>
        <v>460000</v>
      </c>
    </row>
    <row r="362" spans="1:23" ht="12.75">
      <c r="A362" s="117">
        <v>31</v>
      </c>
      <c r="B362" s="118" t="s">
        <v>24</v>
      </c>
      <c r="C362" s="119">
        <f t="shared" si="25"/>
        <v>445470</v>
      </c>
      <c r="D362" s="119">
        <f>D363+D365+D367</f>
        <v>446700</v>
      </c>
      <c r="E362" s="134"/>
      <c r="F362" s="134"/>
      <c r="G362" s="134">
        <f>G363+G367+G365</f>
        <v>445470</v>
      </c>
      <c r="H362" s="134">
        <f>H363+H367+H365</f>
        <v>446700</v>
      </c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19">
        <f>D362</f>
        <v>446700</v>
      </c>
      <c r="W362" s="119">
        <f>V362</f>
        <v>446700</v>
      </c>
    </row>
    <row r="363" spans="1:23" ht="12.75" customHeight="1">
      <c r="A363" s="137">
        <v>311</v>
      </c>
      <c r="B363" s="98" t="s">
        <v>25</v>
      </c>
      <c r="C363" s="138">
        <f t="shared" si="25"/>
        <v>370470</v>
      </c>
      <c r="D363" s="138">
        <f>F363+H363+J363+M363+P363+Q363+S363</f>
        <v>370470</v>
      </c>
      <c r="E363" s="138"/>
      <c r="F363" s="138"/>
      <c r="G363" s="138">
        <f>G364</f>
        <v>370470</v>
      </c>
      <c r="H363" s="138">
        <f>H364</f>
        <v>370470</v>
      </c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16"/>
      <c r="W363" s="116"/>
    </row>
    <row r="364" spans="1:23" ht="12.75">
      <c r="A364" s="96">
        <v>3111</v>
      </c>
      <c r="B364" s="97" t="s">
        <v>58</v>
      </c>
      <c r="C364" s="145">
        <f t="shared" si="25"/>
        <v>370470</v>
      </c>
      <c r="D364" s="145">
        <f>F364+H364+J364+M364+P364+Q364+S364</f>
        <v>370470</v>
      </c>
      <c r="E364" s="100"/>
      <c r="F364" s="100"/>
      <c r="G364" s="100">
        <v>370470</v>
      </c>
      <c r="H364" s="100">
        <v>370470</v>
      </c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99"/>
      <c r="W364" s="99"/>
    </row>
    <row r="365" spans="1:23" ht="12.75">
      <c r="A365" s="137">
        <v>312</v>
      </c>
      <c r="B365" s="98" t="s">
        <v>26</v>
      </c>
      <c r="C365" s="138">
        <f t="shared" si="25"/>
        <v>11250</v>
      </c>
      <c r="D365" s="138">
        <f>D366</f>
        <v>12000</v>
      </c>
      <c r="E365" s="138"/>
      <c r="F365" s="138"/>
      <c r="G365" s="138">
        <f>G366</f>
        <v>11250</v>
      </c>
      <c r="H365" s="138">
        <f>H366</f>
        <v>12000</v>
      </c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16"/>
      <c r="W365" s="116"/>
    </row>
    <row r="366" spans="1:23" ht="12.75">
      <c r="A366" s="96">
        <v>3121</v>
      </c>
      <c r="B366" s="97" t="s">
        <v>26</v>
      </c>
      <c r="C366" s="145">
        <f t="shared" si="25"/>
        <v>11250</v>
      </c>
      <c r="D366" s="145">
        <f>F366+H366+J366+M366+P366+Q366+S366</f>
        <v>12000</v>
      </c>
      <c r="E366" s="100"/>
      <c r="F366" s="100"/>
      <c r="G366" s="100">
        <v>11250</v>
      </c>
      <c r="H366" s="100">
        <v>12000</v>
      </c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99"/>
      <c r="W366" s="99"/>
    </row>
    <row r="367" spans="1:23" ht="12.75" customHeight="1">
      <c r="A367" s="137">
        <v>313</v>
      </c>
      <c r="B367" s="98" t="s">
        <v>110</v>
      </c>
      <c r="C367" s="138">
        <f t="shared" si="25"/>
        <v>63750</v>
      </c>
      <c r="D367" s="138">
        <f>D368+D369</f>
        <v>64230</v>
      </c>
      <c r="E367" s="138"/>
      <c r="F367" s="138"/>
      <c r="G367" s="138">
        <f>G368+G369</f>
        <v>63750</v>
      </c>
      <c r="H367" s="138">
        <f>H368+H369</f>
        <v>64230</v>
      </c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16"/>
      <c r="W367" s="116"/>
    </row>
    <row r="368" spans="1:23" ht="12.75">
      <c r="A368" s="96">
        <v>3132</v>
      </c>
      <c r="B368" s="97" t="s">
        <v>111</v>
      </c>
      <c r="C368" s="100">
        <f t="shared" si="25"/>
        <v>57450</v>
      </c>
      <c r="D368" s="100">
        <f>F368+H368+J368+M368+P368+Q368+S368</f>
        <v>63637.87</v>
      </c>
      <c r="E368" s="100"/>
      <c r="F368" s="100"/>
      <c r="G368" s="100">
        <v>57450</v>
      </c>
      <c r="H368" s="100">
        <v>63637.87</v>
      </c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99"/>
      <c r="W368" s="99"/>
    </row>
    <row r="369" spans="1:23" ht="12.75" customHeight="1">
      <c r="A369" s="96">
        <v>3133</v>
      </c>
      <c r="B369" s="97" t="s">
        <v>112</v>
      </c>
      <c r="C369" s="100">
        <f t="shared" si="25"/>
        <v>6300</v>
      </c>
      <c r="D369" s="100">
        <f>F369+H369+J369+M369+P369+Q369+S369</f>
        <v>592.13</v>
      </c>
      <c r="E369" s="100"/>
      <c r="F369" s="100"/>
      <c r="G369" s="100">
        <v>6300</v>
      </c>
      <c r="H369" s="100">
        <v>592.13</v>
      </c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99"/>
      <c r="W369" s="99"/>
    </row>
    <row r="370" spans="1:23" ht="12.75">
      <c r="A370" s="156">
        <v>32</v>
      </c>
      <c r="B370" s="118" t="s">
        <v>28</v>
      </c>
      <c r="C370" s="119">
        <f t="shared" si="25"/>
        <v>12530</v>
      </c>
      <c r="D370" s="119">
        <f>D371</f>
        <v>13300</v>
      </c>
      <c r="E370" s="134"/>
      <c r="F370" s="134"/>
      <c r="G370" s="134">
        <f>G371</f>
        <v>12530</v>
      </c>
      <c r="H370" s="134">
        <f>H371</f>
        <v>13300</v>
      </c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19">
        <f>D370</f>
        <v>13300</v>
      </c>
      <c r="W370" s="119">
        <f>V370</f>
        <v>13300</v>
      </c>
    </row>
    <row r="371" spans="1:23" ht="12.75" customHeight="1">
      <c r="A371" s="137">
        <v>321</v>
      </c>
      <c r="B371" s="98" t="s">
        <v>29</v>
      </c>
      <c r="C371" s="138">
        <f t="shared" si="25"/>
        <v>12530</v>
      </c>
      <c r="D371" s="138">
        <f>D373+D372</f>
        <v>13300</v>
      </c>
      <c r="E371" s="138"/>
      <c r="F371" s="138"/>
      <c r="G371" s="138">
        <f>G372+G373</f>
        <v>12530</v>
      </c>
      <c r="H371" s="138">
        <f>H372+H373</f>
        <v>13300</v>
      </c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16"/>
      <c r="W371" s="116"/>
    </row>
    <row r="372" spans="1:23" ht="12.75" customHeight="1">
      <c r="A372" s="142">
        <v>3211</v>
      </c>
      <c r="B372" s="141" t="s">
        <v>53</v>
      </c>
      <c r="C372" s="145">
        <f t="shared" si="25"/>
        <v>3230</v>
      </c>
      <c r="D372" s="145">
        <f>F372+H372+J372+M372+P372+Q372+S372</f>
        <v>4000</v>
      </c>
      <c r="E372" s="145"/>
      <c r="F372" s="145"/>
      <c r="G372" s="145">
        <v>3230</v>
      </c>
      <c r="H372" s="145">
        <v>4000</v>
      </c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3"/>
      <c r="W372" s="143"/>
    </row>
    <row r="373" spans="1:23" ht="12.75">
      <c r="A373" s="96">
        <v>3212</v>
      </c>
      <c r="B373" s="136" t="s">
        <v>113</v>
      </c>
      <c r="C373" s="145">
        <f t="shared" si="25"/>
        <v>9300</v>
      </c>
      <c r="D373" s="145">
        <f>F373+H373+J373+M373+P373+Q373+S373</f>
        <v>9300</v>
      </c>
      <c r="E373" s="100"/>
      <c r="F373" s="100"/>
      <c r="G373" s="100">
        <v>9300</v>
      </c>
      <c r="H373" s="100">
        <v>9300</v>
      </c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43"/>
      <c r="W373" s="99"/>
    </row>
    <row r="374" spans="1:23" ht="12.75" customHeight="1">
      <c r="A374" s="96"/>
      <c r="B374" s="97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43"/>
      <c r="W374" s="100"/>
    </row>
    <row r="375" spans="1:23" ht="12.75">
      <c r="A375" s="246" t="s">
        <v>71</v>
      </c>
      <c r="B375" s="247"/>
      <c r="C375" s="130">
        <f>C361</f>
        <v>458000</v>
      </c>
      <c r="D375" s="130">
        <f>D361</f>
        <v>460000</v>
      </c>
      <c r="E375" s="130"/>
      <c r="F375" s="130"/>
      <c r="G375" s="130">
        <f>G361</f>
        <v>458000</v>
      </c>
      <c r="H375" s="130">
        <f>H361</f>
        <v>460000</v>
      </c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>
        <f>V361</f>
        <v>460000</v>
      </c>
      <c r="W375" s="130">
        <f>W361</f>
        <v>460000</v>
      </c>
    </row>
    <row r="376" spans="1:23" ht="12.75" customHeight="1">
      <c r="A376" s="81"/>
      <c r="B376" s="84"/>
      <c r="C376" s="105"/>
      <c r="D376" s="105"/>
      <c r="E376" s="106"/>
      <c r="F376" s="106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6"/>
      <c r="W376" s="106"/>
    </row>
    <row r="377" spans="1:23" ht="12.75" customHeight="1">
      <c r="A377" s="81"/>
      <c r="B377" s="84"/>
      <c r="C377" s="105"/>
      <c r="D377" s="105"/>
      <c r="E377" s="106"/>
      <c r="F377" s="106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6"/>
      <c r="W377" s="106"/>
    </row>
    <row r="378" spans="1:23" ht="12.75" customHeight="1">
      <c r="A378" s="81"/>
      <c r="B378" s="84"/>
      <c r="C378" s="106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6"/>
      <c r="W378" s="106"/>
    </row>
    <row r="379" spans="1:23" ht="12.75" customHeight="1">
      <c r="A379" s="81"/>
      <c r="B379" s="250" t="s">
        <v>169</v>
      </c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M379" s="251"/>
      <c r="N379" s="105"/>
      <c r="O379" s="105"/>
      <c r="P379" s="105"/>
      <c r="Q379" s="105"/>
      <c r="R379" s="105"/>
      <c r="S379" s="105"/>
      <c r="T379" s="105"/>
      <c r="U379" s="105"/>
      <c r="V379" s="106"/>
      <c r="W379" s="106"/>
    </row>
    <row r="380" spans="1:23" ht="12.75" customHeight="1">
      <c r="A380" s="81"/>
      <c r="B380" s="252" t="s">
        <v>170</v>
      </c>
      <c r="C380" s="253"/>
      <c r="D380" s="197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6"/>
      <c r="W380" s="106"/>
    </row>
    <row r="381" spans="1:23" ht="12.75" customHeight="1">
      <c r="A381" s="127" t="s">
        <v>133</v>
      </c>
      <c r="B381" s="120" t="s">
        <v>134</v>
      </c>
      <c r="C381" s="131"/>
      <c r="D381" s="131"/>
      <c r="E381" s="131"/>
      <c r="F381" s="131"/>
      <c r="G381" s="131"/>
      <c r="H381" s="131"/>
      <c r="I381" s="131"/>
      <c r="J381" s="131"/>
      <c r="K381" s="131"/>
      <c r="L381" s="121"/>
      <c r="M381" s="121"/>
      <c r="N381" s="131"/>
      <c r="O381" s="131"/>
      <c r="P381" s="131"/>
      <c r="Q381" s="131"/>
      <c r="R381" s="131"/>
      <c r="S381" s="131"/>
      <c r="T381" s="131"/>
      <c r="U381" s="131"/>
      <c r="V381" s="131"/>
      <c r="W381" s="121"/>
    </row>
    <row r="382" spans="1:23" ht="12.75" customHeight="1">
      <c r="A382" s="171">
        <v>3</v>
      </c>
      <c r="B382" s="172" t="s">
        <v>126</v>
      </c>
      <c r="C382" s="173">
        <f>G382</f>
        <v>0</v>
      </c>
      <c r="D382" s="173"/>
      <c r="E382" s="174"/>
      <c r="F382" s="174"/>
      <c r="G382" s="173">
        <f aca="true" t="shared" si="26" ref="G382:H384">G383</f>
        <v>0</v>
      </c>
      <c r="H382" s="173">
        <f t="shared" si="26"/>
        <v>0</v>
      </c>
      <c r="I382" s="174"/>
      <c r="J382" s="174"/>
      <c r="K382" s="174"/>
      <c r="L382" s="173"/>
      <c r="M382" s="173"/>
      <c r="N382" s="174"/>
      <c r="O382" s="174"/>
      <c r="P382" s="174"/>
      <c r="Q382" s="174"/>
      <c r="R382" s="174"/>
      <c r="S382" s="174"/>
      <c r="T382" s="174"/>
      <c r="U382" s="174"/>
      <c r="V382" s="174"/>
      <c r="W382" s="173"/>
    </row>
    <row r="383" spans="1:23" ht="12.75" customHeight="1">
      <c r="A383" s="152">
        <v>37</v>
      </c>
      <c r="B383" s="153" t="s">
        <v>142</v>
      </c>
      <c r="C383" s="154">
        <f>G383</f>
        <v>0</v>
      </c>
      <c r="D383" s="154"/>
      <c r="E383" s="154"/>
      <c r="F383" s="154"/>
      <c r="G383" s="154">
        <f t="shared" si="26"/>
        <v>0</v>
      </c>
      <c r="H383" s="154">
        <f t="shared" si="26"/>
        <v>0</v>
      </c>
      <c r="I383" s="154"/>
      <c r="J383" s="154"/>
      <c r="K383" s="154"/>
      <c r="L383" s="161"/>
      <c r="M383" s="161"/>
      <c r="N383" s="154"/>
      <c r="O383" s="154"/>
      <c r="P383" s="154"/>
      <c r="Q383" s="154"/>
      <c r="R383" s="154"/>
      <c r="S383" s="154"/>
      <c r="T383" s="154"/>
      <c r="U383" s="154"/>
      <c r="V383" s="154"/>
      <c r="W383" s="161"/>
    </row>
    <row r="384" spans="1:23" ht="12.75" customHeight="1">
      <c r="A384" s="137">
        <v>372</v>
      </c>
      <c r="B384" s="139" t="s">
        <v>177</v>
      </c>
      <c r="C384" s="138">
        <f>G384</f>
        <v>0</v>
      </c>
      <c r="D384" s="138"/>
      <c r="E384" s="138"/>
      <c r="F384" s="138"/>
      <c r="G384" s="138">
        <f t="shared" si="26"/>
        <v>0</v>
      </c>
      <c r="H384" s="138">
        <f t="shared" si="26"/>
        <v>0</v>
      </c>
      <c r="I384" s="138"/>
      <c r="J384" s="138"/>
      <c r="K384" s="138"/>
      <c r="L384" s="116"/>
      <c r="M384" s="116"/>
      <c r="N384" s="138"/>
      <c r="O384" s="138"/>
      <c r="P384" s="138"/>
      <c r="Q384" s="138"/>
      <c r="R384" s="138"/>
      <c r="S384" s="138"/>
      <c r="T384" s="138"/>
      <c r="U384" s="138"/>
      <c r="V384" s="138"/>
      <c r="W384" s="116"/>
    </row>
    <row r="385" spans="1:23" ht="12.75" customHeight="1">
      <c r="A385" s="96">
        <v>3723</v>
      </c>
      <c r="B385" s="136" t="s">
        <v>176</v>
      </c>
      <c r="C385" s="100">
        <f>G385</f>
        <v>0</v>
      </c>
      <c r="D385" s="100"/>
      <c r="E385" s="100"/>
      <c r="F385" s="100"/>
      <c r="G385" s="100"/>
      <c r="H385" s="100"/>
      <c r="I385" s="100"/>
      <c r="J385" s="100"/>
      <c r="K385" s="100"/>
      <c r="L385" s="99"/>
      <c r="M385" s="99"/>
      <c r="N385" s="100"/>
      <c r="O385" s="100"/>
      <c r="P385" s="100"/>
      <c r="Q385" s="100"/>
      <c r="R385" s="100"/>
      <c r="S385" s="100"/>
      <c r="T385" s="100"/>
      <c r="U385" s="100"/>
      <c r="V385" s="100"/>
      <c r="W385" s="99"/>
    </row>
    <row r="386" spans="1:23" ht="12.75" customHeight="1">
      <c r="A386" s="96"/>
      <c r="B386" s="97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</row>
    <row r="387" spans="1:23" ht="12.75" customHeight="1">
      <c r="A387" s="246" t="s">
        <v>71</v>
      </c>
      <c r="B387" s="254"/>
      <c r="C387" s="130">
        <f>C382</f>
        <v>0</v>
      </c>
      <c r="D387" s="130"/>
      <c r="E387" s="130"/>
      <c r="F387" s="130"/>
      <c r="G387" s="130">
        <f>G382</f>
        <v>0</v>
      </c>
      <c r="H387" s="130">
        <f>H382</f>
        <v>0</v>
      </c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</row>
    <row r="388" spans="1:23" ht="12.75" customHeight="1">
      <c r="A388" s="81"/>
      <c r="B388" s="84"/>
      <c r="C388" s="106"/>
      <c r="D388" s="105"/>
      <c r="E388" s="105"/>
      <c r="F388" s="105"/>
      <c r="G388" s="105"/>
      <c r="H388" s="105"/>
      <c r="I388" s="105"/>
      <c r="J388" s="105"/>
      <c r="K388" s="105"/>
      <c r="L388" s="106"/>
      <c r="M388" s="106"/>
      <c r="N388" s="105"/>
      <c r="O388" s="105"/>
      <c r="P388" s="105"/>
      <c r="Q388" s="105"/>
      <c r="R388" s="105"/>
      <c r="S388" s="105"/>
      <c r="T388" s="105"/>
      <c r="U388" s="105"/>
      <c r="V388" s="106"/>
      <c r="W388" s="106"/>
    </row>
    <row r="389" spans="1:23" ht="12.75" customHeight="1">
      <c r="A389" s="81"/>
      <c r="B389" s="84"/>
      <c r="C389" s="106"/>
      <c r="D389" s="105"/>
      <c r="E389" s="105"/>
      <c r="F389" s="105"/>
      <c r="G389" s="105"/>
      <c r="H389" s="105"/>
      <c r="I389" s="105"/>
      <c r="J389" s="105"/>
      <c r="K389" s="105"/>
      <c r="L389" s="106"/>
      <c r="M389" s="106"/>
      <c r="N389" s="105"/>
      <c r="O389" s="105"/>
      <c r="P389" s="105"/>
      <c r="Q389" s="105"/>
      <c r="R389" s="105"/>
      <c r="S389" s="105"/>
      <c r="T389" s="105"/>
      <c r="U389" s="105"/>
      <c r="V389" s="106"/>
      <c r="W389" s="106"/>
    </row>
    <row r="390" spans="1:23" ht="12.75" customHeight="1">
      <c r="A390" s="81"/>
      <c r="B390" s="255" t="s">
        <v>171</v>
      </c>
      <c r="C390" s="256"/>
      <c r="D390" s="256"/>
      <c r="E390" s="256"/>
      <c r="F390" s="256"/>
      <c r="G390" s="256"/>
      <c r="H390" s="256"/>
      <c r="I390" s="256"/>
      <c r="J390" s="256"/>
      <c r="K390" s="256"/>
      <c r="L390" s="256"/>
      <c r="M390" s="256"/>
      <c r="N390" s="105"/>
      <c r="O390" s="105"/>
      <c r="P390" s="105"/>
      <c r="Q390" s="105"/>
      <c r="R390" s="105"/>
      <c r="S390" s="105"/>
      <c r="T390" s="105"/>
      <c r="U390" s="105"/>
      <c r="V390" s="106"/>
      <c r="W390" s="106"/>
    </row>
    <row r="391" spans="1:23" ht="12.75" customHeight="1">
      <c r="A391" s="81"/>
      <c r="B391" s="257" t="s">
        <v>172</v>
      </c>
      <c r="C391" s="258"/>
      <c r="D391" s="204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6"/>
      <c r="W391" s="106"/>
    </row>
    <row r="392" spans="1:23" ht="12.75" customHeight="1">
      <c r="A392" s="127" t="s">
        <v>133</v>
      </c>
      <c r="B392" s="120" t="s">
        <v>134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21"/>
      <c r="M392" s="12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</row>
    <row r="393" spans="1:23" ht="12.75" customHeight="1">
      <c r="A393" s="171">
        <v>3</v>
      </c>
      <c r="B393" s="172" t="s">
        <v>126</v>
      </c>
      <c r="C393" s="173">
        <f>C394</f>
        <v>345000</v>
      </c>
      <c r="D393" s="173">
        <f>F393+H393+J393+M393+P393+Q393+S393</f>
        <v>206600</v>
      </c>
      <c r="E393" s="174"/>
      <c r="F393" s="174"/>
      <c r="G393" s="173">
        <f aca="true" t="shared" si="27" ref="G393:H395">G394</f>
        <v>245000</v>
      </c>
      <c r="H393" s="173">
        <f t="shared" si="27"/>
        <v>156600</v>
      </c>
      <c r="I393" s="174"/>
      <c r="J393" s="174"/>
      <c r="K393" s="174"/>
      <c r="L393" s="173"/>
      <c r="M393" s="173"/>
      <c r="N393" s="173">
        <f>N394</f>
        <v>100000</v>
      </c>
      <c r="O393" s="174"/>
      <c r="P393" s="173">
        <f>P394</f>
        <v>50000</v>
      </c>
      <c r="Q393" s="174"/>
      <c r="R393" s="173"/>
      <c r="S393" s="173"/>
      <c r="T393" s="174"/>
      <c r="U393" s="174"/>
      <c r="V393" s="173">
        <f>D393</f>
        <v>206600</v>
      </c>
      <c r="W393" s="173">
        <f>V393</f>
        <v>206600</v>
      </c>
    </row>
    <row r="394" spans="1:23" ht="12.75" customHeight="1">
      <c r="A394" s="152">
        <v>37</v>
      </c>
      <c r="B394" s="153" t="s">
        <v>142</v>
      </c>
      <c r="C394" s="154">
        <f>C395</f>
        <v>345000</v>
      </c>
      <c r="D394" s="154">
        <f>F394+H394+J394+M394+P394+Q394+S394</f>
        <v>206600</v>
      </c>
      <c r="E394" s="154"/>
      <c r="F394" s="154"/>
      <c r="G394" s="154">
        <f t="shared" si="27"/>
        <v>245000</v>
      </c>
      <c r="H394" s="154">
        <f t="shared" si="27"/>
        <v>156600</v>
      </c>
      <c r="I394" s="154"/>
      <c r="J394" s="154"/>
      <c r="K394" s="154"/>
      <c r="L394" s="161"/>
      <c r="M394" s="161"/>
      <c r="N394" s="154">
        <f>N395</f>
        <v>100000</v>
      </c>
      <c r="O394" s="154"/>
      <c r="P394" s="154">
        <f>P395</f>
        <v>50000</v>
      </c>
      <c r="Q394" s="154"/>
      <c r="R394" s="154"/>
      <c r="S394" s="154"/>
      <c r="T394" s="154"/>
      <c r="U394" s="154"/>
      <c r="V394" s="154">
        <f>D394</f>
        <v>206600</v>
      </c>
      <c r="W394" s="154">
        <f>V394</f>
        <v>206600</v>
      </c>
    </row>
    <row r="395" spans="1:23" ht="12.75" customHeight="1">
      <c r="A395" s="137">
        <v>372</v>
      </c>
      <c r="B395" s="139" t="s">
        <v>173</v>
      </c>
      <c r="C395" s="138">
        <f>C396</f>
        <v>345000</v>
      </c>
      <c r="D395" s="138">
        <f>F395+H395+J395+M395+P395+Q395+S395</f>
        <v>206600</v>
      </c>
      <c r="E395" s="138"/>
      <c r="F395" s="138"/>
      <c r="G395" s="138">
        <f t="shared" si="27"/>
        <v>245000</v>
      </c>
      <c r="H395" s="138">
        <f t="shared" si="27"/>
        <v>156600</v>
      </c>
      <c r="I395" s="138"/>
      <c r="J395" s="138"/>
      <c r="K395" s="138"/>
      <c r="L395" s="116"/>
      <c r="M395" s="116"/>
      <c r="N395" s="138">
        <f>N396</f>
        <v>100000</v>
      </c>
      <c r="O395" s="138"/>
      <c r="P395" s="138">
        <f>P396</f>
        <v>50000</v>
      </c>
      <c r="Q395" s="138"/>
      <c r="R395" s="138"/>
      <c r="S395" s="138"/>
      <c r="T395" s="138"/>
      <c r="U395" s="138"/>
      <c r="V395" s="138"/>
      <c r="W395" s="138"/>
    </row>
    <row r="396" spans="1:23" ht="12.75" customHeight="1">
      <c r="A396" s="96">
        <v>3722</v>
      </c>
      <c r="B396" s="136" t="s">
        <v>174</v>
      </c>
      <c r="C396" s="100">
        <f>G396+N396</f>
        <v>345000</v>
      </c>
      <c r="D396" s="100">
        <f>F396+H396+J396+M396+P396+Q396+S396</f>
        <v>206600</v>
      </c>
      <c r="E396" s="100"/>
      <c r="F396" s="100"/>
      <c r="G396" s="100">
        <v>245000</v>
      </c>
      <c r="H396" s="100">
        <v>156600</v>
      </c>
      <c r="I396" s="100"/>
      <c r="J396" s="100"/>
      <c r="K396" s="100"/>
      <c r="L396" s="99"/>
      <c r="M396" s="99"/>
      <c r="N396" s="100">
        <v>100000</v>
      </c>
      <c r="O396" s="100"/>
      <c r="P396" s="100">
        <v>50000</v>
      </c>
      <c r="Q396" s="100"/>
      <c r="R396" s="100"/>
      <c r="S396" s="100"/>
      <c r="T396" s="100"/>
      <c r="U396" s="100"/>
      <c r="V396" s="100"/>
      <c r="W396" s="100"/>
    </row>
    <row r="397" spans="1:23" ht="12.75" customHeight="1">
      <c r="A397" s="96"/>
      <c r="B397" s="97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</row>
    <row r="398" spans="1:23" ht="12.75" customHeight="1">
      <c r="A398" s="246" t="s">
        <v>71</v>
      </c>
      <c r="B398" s="254"/>
      <c r="C398" s="130">
        <f>C393</f>
        <v>345000</v>
      </c>
      <c r="D398" s="130">
        <f>D393</f>
        <v>206600</v>
      </c>
      <c r="E398" s="130"/>
      <c r="F398" s="130"/>
      <c r="G398" s="130">
        <f>G393</f>
        <v>245000</v>
      </c>
      <c r="H398" s="130">
        <f>H393</f>
        <v>156600</v>
      </c>
      <c r="I398" s="130"/>
      <c r="J398" s="130"/>
      <c r="K398" s="130"/>
      <c r="L398" s="130"/>
      <c r="M398" s="130"/>
      <c r="N398" s="130">
        <f>N393</f>
        <v>100000</v>
      </c>
      <c r="O398" s="130"/>
      <c r="P398" s="130">
        <f>P393</f>
        <v>50000</v>
      </c>
      <c r="Q398" s="130"/>
      <c r="R398" s="130"/>
      <c r="S398" s="130"/>
      <c r="T398" s="130"/>
      <c r="U398" s="130"/>
      <c r="V398" s="130">
        <f>V393</f>
        <v>206600</v>
      </c>
      <c r="W398" s="130">
        <f>W393</f>
        <v>206600</v>
      </c>
    </row>
    <row r="399" spans="1:23" ht="12.75" customHeight="1">
      <c r="A399" s="81"/>
      <c r="B399" s="84"/>
      <c r="C399" s="106"/>
      <c r="D399" s="105"/>
      <c r="E399" s="105"/>
      <c r="F399" s="105"/>
      <c r="G399" s="105"/>
      <c r="H399" s="105"/>
      <c r="I399" s="105"/>
      <c r="J399" s="105"/>
      <c r="K399" s="105"/>
      <c r="L399" s="106"/>
      <c r="M399" s="106"/>
      <c r="N399" s="105"/>
      <c r="O399" s="105"/>
      <c r="P399" s="105"/>
      <c r="Q399" s="105"/>
      <c r="R399" s="105"/>
      <c r="S399" s="105"/>
      <c r="T399" s="105"/>
      <c r="U399" s="105"/>
      <c r="V399" s="106"/>
      <c r="W399" s="106"/>
    </row>
    <row r="400" spans="1:23" ht="12.75" customHeight="1">
      <c r="A400" s="81"/>
      <c r="B400" s="244" t="s">
        <v>144</v>
      </c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106"/>
    </row>
    <row r="401" spans="1:23" ht="12.75" customHeight="1">
      <c r="A401" s="81"/>
      <c r="B401" s="257" t="s">
        <v>145</v>
      </c>
      <c r="C401" s="258"/>
      <c r="D401" s="258"/>
      <c r="E401"/>
      <c r="F401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6"/>
    </row>
    <row r="402" spans="1:23" ht="25.5">
      <c r="A402" s="127" t="s">
        <v>133</v>
      </c>
      <c r="B402" s="120" t="s">
        <v>134</v>
      </c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21"/>
      <c r="V402" s="176"/>
      <c r="W402" s="176"/>
    </row>
    <row r="403" spans="1:23" ht="12.75">
      <c r="A403" s="171">
        <v>3</v>
      </c>
      <c r="B403" s="172" t="s">
        <v>126</v>
      </c>
      <c r="C403" s="173"/>
      <c r="D403" s="173">
        <f>D404</f>
        <v>0</v>
      </c>
      <c r="E403" s="173"/>
      <c r="F403" s="173"/>
      <c r="G403" s="173"/>
      <c r="H403" s="173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3"/>
      <c r="V403" s="175">
        <v>0</v>
      </c>
      <c r="W403" s="175">
        <v>0</v>
      </c>
    </row>
    <row r="404" spans="1:23" ht="12.75">
      <c r="A404" s="152">
        <v>37</v>
      </c>
      <c r="B404" s="153" t="s">
        <v>142</v>
      </c>
      <c r="C404" s="154"/>
      <c r="D404" s="154">
        <v>0</v>
      </c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61"/>
      <c r="V404" s="119">
        <f>U404</f>
        <v>0</v>
      </c>
      <c r="W404" s="119">
        <f>V404</f>
        <v>0</v>
      </c>
    </row>
    <row r="405" spans="1:23" ht="12.75" customHeight="1">
      <c r="A405" s="137">
        <v>372</v>
      </c>
      <c r="B405" s="139" t="s">
        <v>143</v>
      </c>
      <c r="C405" s="138"/>
      <c r="D405" s="138">
        <v>0</v>
      </c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16"/>
      <c r="V405" s="116">
        <f>U405</f>
        <v>0</v>
      </c>
      <c r="W405" s="116">
        <f>V405</f>
        <v>0</v>
      </c>
    </row>
    <row r="406" spans="1:23" ht="12.75" customHeight="1">
      <c r="A406" s="96">
        <v>37219</v>
      </c>
      <c r="B406" s="136" t="s">
        <v>143</v>
      </c>
      <c r="C406" s="100"/>
      <c r="D406" s="100">
        <v>0</v>
      </c>
      <c r="E406" s="100"/>
      <c r="F406" s="100"/>
      <c r="G406" s="144"/>
      <c r="H406" s="144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99"/>
      <c r="V406" s="99">
        <v>0</v>
      </c>
      <c r="W406" s="99">
        <v>0</v>
      </c>
    </row>
    <row r="407" spans="1:23" ht="12.75" customHeight="1">
      <c r="A407" s="96"/>
      <c r="B407" s="97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99"/>
    </row>
    <row r="408" spans="1:23" ht="12.75" customHeight="1">
      <c r="A408" s="246" t="s">
        <v>71</v>
      </c>
      <c r="B408" s="247"/>
      <c r="C408" s="130"/>
      <c r="D408" s="130">
        <v>0</v>
      </c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21">
        <f>V404</f>
        <v>0</v>
      </c>
      <c r="W408" s="121">
        <f>W404</f>
        <v>0</v>
      </c>
    </row>
    <row r="409" spans="1:23" ht="12.75" customHeight="1">
      <c r="A409" s="81"/>
      <c r="B409" s="84"/>
      <c r="C409" s="105"/>
      <c r="D409" s="105"/>
      <c r="E409" s="106"/>
      <c r="F409" s="106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6"/>
      <c r="V409" s="106"/>
      <c r="W409" s="106"/>
    </row>
    <row r="410" spans="1:23" ht="12.75" customHeight="1">
      <c r="A410" s="81"/>
      <c r="B410" s="244" t="s">
        <v>178</v>
      </c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106"/>
    </row>
    <row r="411" spans="1:23" ht="12.75" customHeight="1">
      <c r="A411" s="81"/>
      <c r="B411" s="257" t="s">
        <v>146</v>
      </c>
      <c r="C411" s="258"/>
      <c r="D411" s="258"/>
      <c r="E411"/>
      <c r="F411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6"/>
    </row>
    <row r="412" spans="1:23" ht="12.75" customHeight="1">
      <c r="A412" s="127" t="s">
        <v>133</v>
      </c>
      <c r="B412" s="120" t="s">
        <v>134</v>
      </c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21"/>
      <c r="V412" s="176"/>
      <c r="W412" s="176"/>
    </row>
    <row r="413" spans="1:23" ht="12.75">
      <c r="A413" s="171">
        <v>3</v>
      </c>
      <c r="B413" s="172" t="s">
        <v>126</v>
      </c>
      <c r="C413" s="173">
        <f>G413+E413</f>
        <v>31919</v>
      </c>
      <c r="D413" s="173">
        <f aca="true" t="shared" si="28" ref="D413:H415">D414</f>
        <v>31919</v>
      </c>
      <c r="E413" s="173">
        <f t="shared" si="28"/>
        <v>0</v>
      </c>
      <c r="F413" s="173">
        <f t="shared" si="28"/>
        <v>0</v>
      </c>
      <c r="G413" s="173">
        <f t="shared" si="28"/>
        <v>31919</v>
      </c>
      <c r="H413" s="173">
        <f t="shared" si="28"/>
        <v>31919</v>
      </c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3"/>
      <c r="V413" s="175">
        <f>D413</f>
        <v>31919</v>
      </c>
      <c r="W413" s="115">
        <f>V413</f>
        <v>31919</v>
      </c>
    </row>
    <row r="414" spans="1:23" ht="12.75">
      <c r="A414" s="152">
        <v>37</v>
      </c>
      <c r="B414" s="153" t="s">
        <v>142</v>
      </c>
      <c r="C414" s="161">
        <f>G414+E414</f>
        <v>31919</v>
      </c>
      <c r="D414" s="154">
        <f t="shared" si="28"/>
        <v>31919</v>
      </c>
      <c r="E414" s="161">
        <f t="shared" si="28"/>
        <v>0</v>
      </c>
      <c r="F414" s="161">
        <f t="shared" si="28"/>
        <v>0</v>
      </c>
      <c r="G414" s="161">
        <f t="shared" si="28"/>
        <v>31919</v>
      </c>
      <c r="H414" s="161">
        <f t="shared" si="28"/>
        <v>31919</v>
      </c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61">
        <f>U415</f>
        <v>0</v>
      </c>
      <c r="V414" s="119">
        <f>D414</f>
        <v>31919</v>
      </c>
      <c r="W414" s="119">
        <f>V414</f>
        <v>31919</v>
      </c>
    </row>
    <row r="415" spans="1:23" ht="12.75">
      <c r="A415" s="137">
        <v>372</v>
      </c>
      <c r="B415" s="139" t="s">
        <v>143</v>
      </c>
      <c r="C415" s="138">
        <f>G415+E415</f>
        <v>31919</v>
      </c>
      <c r="D415" s="138">
        <f t="shared" si="28"/>
        <v>31919</v>
      </c>
      <c r="E415" s="138">
        <f t="shared" si="28"/>
        <v>0</v>
      </c>
      <c r="F415" s="138">
        <f t="shared" si="28"/>
        <v>0</v>
      </c>
      <c r="G415" s="138">
        <f t="shared" si="28"/>
        <v>31919</v>
      </c>
      <c r="H415" s="138">
        <f t="shared" si="28"/>
        <v>31919</v>
      </c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16">
        <f>U416</f>
        <v>0</v>
      </c>
      <c r="V415" s="116"/>
      <c r="W415" s="116"/>
    </row>
    <row r="416" spans="1:23" ht="12.75" customHeight="1">
      <c r="A416" s="96">
        <v>3723</v>
      </c>
      <c r="B416" s="136" t="s">
        <v>143</v>
      </c>
      <c r="C416" s="100">
        <f>G416+E416</f>
        <v>31919</v>
      </c>
      <c r="D416" s="100">
        <f>F416+H416+J416+M416+P416+Q416+S416</f>
        <v>31919</v>
      </c>
      <c r="E416" s="100"/>
      <c r="F416" s="100"/>
      <c r="G416" s="144">
        <v>31919</v>
      </c>
      <c r="H416" s="144">
        <v>31919</v>
      </c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99"/>
      <c r="V416" s="99"/>
      <c r="W416" s="99"/>
    </row>
    <row r="417" spans="1:23" ht="12.75" customHeight="1">
      <c r="A417" s="96"/>
      <c r="B417" s="97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99"/>
    </row>
    <row r="418" spans="1:23" ht="12.75">
      <c r="A418" s="246" t="s">
        <v>71</v>
      </c>
      <c r="B418" s="247"/>
      <c r="C418" s="130">
        <f aca="true" t="shared" si="29" ref="C418:H418">C413</f>
        <v>31919</v>
      </c>
      <c r="D418" s="130">
        <f t="shared" si="29"/>
        <v>31919</v>
      </c>
      <c r="E418" s="130">
        <f t="shared" si="29"/>
        <v>0</v>
      </c>
      <c r="F418" s="130">
        <f t="shared" si="29"/>
        <v>0</v>
      </c>
      <c r="G418" s="130">
        <f t="shared" si="29"/>
        <v>31919</v>
      </c>
      <c r="H418" s="130">
        <f t="shared" si="29"/>
        <v>31919</v>
      </c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>
        <f>U414</f>
        <v>0</v>
      </c>
      <c r="V418" s="121">
        <f>V413</f>
        <v>31919</v>
      </c>
      <c r="W418" s="121">
        <f>V418</f>
        <v>31919</v>
      </c>
    </row>
    <row r="419" spans="1:23" ht="12.75">
      <c r="A419" s="81"/>
      <c r="B419" s="84"/>
      <c r="C419" s="105"/>
      <c r="D419" s="105"/>
      <c r="E419" s="106"/>
      <c r="F419" s="106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6"/>
      <c r="V419" s="106"/>
      <c r="W419" s="106"/>
    </row>
    <row r="420" spans="1:23" ht="12.75">
      <c r="A420" s="81"/>
      <c r="B420" s="84" t="s">
        <v>82</v>
      </c>
      <c r="C420" s="155"/>
      <c r="D420" s="155"/>
      <c r="E420" s="155"/>
      <c r="F420" s="155"/>
      <c r="G420" s="155"/>
      <c r="H420" s="15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6"/>
      <c r="W420" s="106"/>
    </row>
    <row r="421" spans="1:23" ht="12.75" customHeight="1">
      <c r="A421" s="81"/>
      <c r="B421" s="14" t="s">
        <v>155</v>
      </c>
      <c r="C421"/>
      <c r="D421"/>
      <c r="E421"/>
      <c r="F421"/>
      <c r="G421"/>
      <c r="H421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6"/>
      <c r="W421" s="106"/>
    </row>
    <row r="422" spans="1:23" ht="12.75" customHeight="1">
      <c r="A422" s="81"/>
      <c r="B422" s="84" t="s">
        <v>204</v>
      </c>
      <c r="C422" s="105"/>
      <c r="D422" s="105"/>
      <c r="E422" s="106"/>
      <c r="F422" s="106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6"/>
      <c r="W422" s="106"/>
    </row>
    <row r="423" spans="1:23" ht="12.75" customHeight="1">
      <c r="A423" s="127" t="s">
        <v>96</v>
      </c>
      <c r="B423" s="120" t="s">
        <v>97</v>
      </c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21"/>
      <c r="W423" s="121"/>
    </row>
    <row r="424" spans="1:23" ht="25.5">
      <c r="A424" s="113">
        <v>4</v>
      </c>
      <c r="B424" s="114" t="s">
        <v>36</v>
      </c>
      <c r="C424" s="132">
        <f>E424+G424+I424+L424+N424+O424+R424</f>
        <v>383475</v>
      </c>
      <c r="D424" s="132">
        <f aca="true" t="shared" si="30" ref="D424:N424">D425</f>
        <v>401037.95000000007</v>
      </c>
      <c r="E424" s="132">
        <f t="shared" si="30"/>
        <v>273438</v>
      </c>
      <c r="F424" s="132">
        <f t="shared" si="30"/>
        <v>272940.25</v>
      </c>
      <c r="G424" s="132">
        <f t="shared" si="30"/>
        <v>70000</v>
      </c>
      <c r="H424" s="132">
        <f t="shared" si="30"/>
        <v>70000</v>
      </c>
      <c r="I424" s="132">
        <f t="shared" si="30"/>
        <v>14082</v>
      </c>
      <c r="J424" s="132">
        <f t="shared" si="30"/>
        <v>34890.78</v>
      </c>
      <c r="K424" s="132">
        <f t="shared" si="30"/>
        <v>0</v>
      </c>
      <c r="L424" s="132">
        <f t="shared" si="30"/>
        <v>6455</v>
      </c>
      <c r="M424" s="132">
        <f t="shared" si="30"/>
        <v>6261.52</v>
      </c>
      <c r="N424" s="132">
        <f t="shared" si="30"/>
        <v>0</v>
      </c>
      <c r="O424" s="132"/>
      <c r="P424" s="132">
        <f>P425</f>
        <v>0</v>
      </c>
      <c r="Q424" s="132"/>
      <c r="R424" s="132">
        <f>R425</f>
        <v>19500</v>
      </c>
      <c r="S424" s="132">
        <f>S425</f>
        <v>16945.4</v>
      </c>
      <c r="T424" s="133"/>
      <c r="U424" s="133"/>
      <c r="V424" s="132">
        <f>V425</f>
        <v>401037.95000000007</v>
      </c>
      <c r="W424" s="132">
        <f>V424</f>
        <v>401037.95000000007</v>
      </c>
    </row>
    <row r="425" spans="1:23" ht="25.5" customHeight="1">
      <c r="A425" s="117">
        <v>42</v>
      </c>
      <c r="B425" s="118" t="s">
        <v>90</v>
      </c>
      <c r="C425" s="134">
        <f>E425+G425+I425+L425+N425+O425+R425</f>
        <v>383475</v>
      </c>
      <c r="D425" s="134">
        <f>D426+D433</f>
        <v>401037.95000000007</v>
      </c>
      <c r="E425" s="134">
        <f>E426+E433</f>
        <v>273438</v>
      </c>
      <c r="F425" s="134">
        <f>F426+F433</f>
        <v>272940.25</v>
      </c>
      <c r="G425" s="134">
        <f>G426</f>
        <v>70000</v>
      </c>
      <c r="H425" s="134">
        <f>H426</f>
        <v>70000</v>
      </c>
      <c r="I425" s="134">
        <f aca="true" t="shared" si="31" ref="I425:N425">I426+I433</f>
        <v>14082</v>
      </c>
      <c r="J425" s="134">
        <f t="shared" si="31"/>
        <v>34890.78</v>
      </c>
      <c r="K425" s="134">
        <f t="shared" si="31"/>
        <v>0</v>
      </c>
      <c r="L425" s="134">
        <f t="shared" si="31"/>
        <v>6455</v>
      </c>
      <c r="M425" s="134">
        <f t="shared" si="31"/>
        <v>6261.52</v>
      </c>
      <c r="N425" s="134">
        <f t="shared" si="31"/>
        <v>0</v>
      </c>
      <c r="O425" s="134"/>
      <c r="P425" s="134">
        <f>P426+P433</f>
        <v>0</v>
      </c>
      <c r="Q425" s="134"/>
      <c r="R425" s="134">
        <f>R426+R433</f>
        <v>19500</v>
      </c>
      <c r="S425" s="134">
        <f>S426+S433</f>
        <v>16945.4</v>
      </c>
      <c r="T425" s="134"/>
      <c r="U425" s="134"/>
      <c r="V425" s="119">
        <f>D425</f>
        <v>401037.95000000007</v>
      </c>
      <c r="W425" s="119">
        <f>V425</f>
        <v>401037.95000000007</v>
      </c>
    </row>
    <row r="426" spans="1:23" ht="12.75">
      <c r="A426" s="137">
        <v>422</v>
      </c>
      <c r="B426" s="139" t="s">
        <v>35</v>
      </c>
      <c r="C426" s="138">
        <f>SUM(C427:C432)</f>
        <v>367391</v>
      </c>
      <c r="D426" s="138">
        <f>SUM(D427:D432)</f>
        <v>380530.50000000006</v>
      </c>
      <c r="E426" s="138">
        <f>E427+E428+E430+E431+E432</f>
        <v>260854</v>
      </c>
      <c r="F426" s="138">
        <f>F427+F428+F430+F431+F432+F429</f>
        <v>259206.13</v>
      </c>
      <c r="G426" s="138">
        <f>G427+G428+G430+G431+G432</f>
        <v>70000</v>
      </c>
      <c r="H426" s="138">
        <f>H427+H428+H430+H431+H432</f>
        <v>70000</v>
      </c>
      <c r="I426" s="138">
        <f>SUM(I427:I432)</f>
        <v>12082</v>
      </c>
      <c r="J426" s="138">
        <f>SUM(J427:J432)</f>
        <v>32890.78</v>
      </c>
      <c r="K426" s="138">
        <f>K427+K428+K431+K432</f>
        <v>0</v>
      </c>
      <c r="L426" s="138">
        <f>L427+L428+L431+L432</f>
        <v>6455</v>
      </c>
      <c r="M426" s="138">
        <f>M427+M428+M431+M432</f>
        <v>6261.52</v>
      </c>
      <c r="N426" s="138">
        <f>N427+N428+N431+N432</f>
        <v>0</v>
      </c>
      <c r="O426" s="138"/>
      <c r="P426" s="138">
        <f>P427+P428+P431+P432</f>
        <v>0</v>
      </c>
      <c r="Q426" s="138"/>
      <c r="R426" s="138">
        <f>SUM(R427:R432)</f>
        <v>18000</v>
      </c>
      <c r="S426" s="138">
        <f>SUM(S427:S432)</f>
        <v>12172.07</v>
      </c>
      <c r="T426" s="138"/>
      <c r="U426" s="138"/>
      <c r="V426" s="116"/>
      <c r="W426" s="116"/>
    </row>
    <row r="427" spans="1:23" ht="12.75" customHeight="1">
      <c r="A427" s="96">
        <v>4221</v>
      </c>
      <c r="B427" s="97" t="s">
        <v>166</v>
      </c>
      <c r="C427" s="145">
        <f aca="true" t="shared" si="32" ref="C427:C432">E427+G427+I427+L427+N427+O427+R427</f>
        <v>297936</v>
      </c>
      <c r="D427" s="145">
        <f aca="true" t="shared" si="33" ref="D427:D434">F427+H427+J427+M427+P427+Q427+S427</f>
        <v>263096.91000000003</v>
      </c>
      <c r="E427" s="202">
        <v>260854</v>
      </c>
      <c r="F427" s="202">
        <v>205206.13</v>
      </c>
      <c r="G427" s="145">
        <v>20000</v>
      </c>
      <c r="H427" s="145">
        <v>20000</v>
      </c>
      <c r="I427" s="145">
        <v>12082</v>
      </c>
      <c r="J427" s="145">
        <v>32890.78</v>
      </c>
      <c r="K427" s="145"/>
      <c r="L427" s="145"/>
      <c r="M427" s="145"/>
      <c r="N427" s="145"/>
      <c r="O427" s="145"/>
      <c r="P427" s="145"/>
      <c r="Q427" s="145"/>
      <c r="R427" s="145">
        <v>5000</v>
      </c>
      <c r="S427" s="145">
        <v>5000</v>
      </c>
      <c r="T427" s="145"/>
      <c r="U427" s="145"/>
      <c r="V427" s="143"/>
      <c r="W427" s="143"/>
    </row>
    <row r="428" spans="1:23" ht="12.75">
      <c r="A428" s="96">
        <v>4222</v>
      </c>
      <c r="B428" s="97" t="s">
        <v>94</v>
      </c>
      <c r="C428" s="145">
        <f t="shared" si="32"/>
        <v>10000</v>
      </c>
      <c r="D428" s="145">
        <f t="shared" si="33"/>
        <v>5000</v>
      </c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>
        <v>10000</v>
      </c>
      <c r="S428" s="145">
        <v>5000</v>
      </c>
      <c r="T428" s="145"/>
      <c r="U428" s="145"/>
      <c r="V428" s="143"/>
      <c r="W428" s="143"/>
    </row>
    <row r="429" spans="1:23" ht="12.75">
      <c r="A429" s="96">
        <v>4223</v>
      </c>
      <c r="B429" s="97" t="s">
        <v>189</v>
      </c>
      <c r="C429" s="145">
        <f t="shared" si="32"/>
        <v>0</v>
      </c>
      <c r="D429" s="145">
        <f t="shared" si="33"/>
        <v>39000</v>
      </c>
      <c r="E429" s="145"/>
      <c r="F429" s="145">
        <v>39000</v>
      </c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3"/>
      <c r="W429" s="143"/>
    </row>
    <row r="430" spans="1:23" ht="12.75">
      <c r="A430" s="96">
        <v>4225</v>
      </c>
      <c r="B430" s="97" t="s">
        <v>139</v>
      </c>
      <c r="C430" s="145">
        <f t="shared" si="32"/>
        <v>0</v>
      </c>
      <c r="D430" s="145">
        <f t="shared" si="33"/>
        <v>0</v>
      </c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3"/>
      <c r="W430" s="143"/>
    </row>
    <row r="431" spans="1:23" ht="12.75" customHeight="1">
      <c r="A431" s="96">
        <v>4226</v>
      </c>
      <c r="B431" s="97" t="s">
        <v>95</v>
      </c>
      <c r="C431" s="145">
        <f t="shared" si="32"/>
        <v>3000</v>
      </c>
      <c r="D431" s="145">
        <f t="shared" si="33"/>
        <v>2172.07</v>
      </c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>
        <v>3000</v>
      </c>
      <c r="S431" s="145">
        <v>2172.07</v>
      </c>
      <c r="T431" s="145"/>
      <c r="U431" s="145"/>
      <c r="V431" s="143"/>
      <c r="W431" s="143"/>
    </row>
    <row r="432" spans="1:23" ht="12.75">
      <c r="A432" s="96">
        <v>4227</v>
      </c>
      <c r="B432" s="97" t="s">
        <v>91</v>
      </c>
      <c r="C432" s="145">
        <f t="shared" si="32"/>
        <v>56455</v>
      </c>
      <c r="D432" s="145">
        <f t="shared" si="33"/>
        <v>71261.52</v>
      </c>
      <c r="E432" s="145"/>
      <c r="F432" s="145">
        <v>15000</v>
      </c>
      <c r="G432" s="145">
        <v>50000</v>
      </c>
      <c r="H432" s="145">
        <v>50000</v>
      </c>
      <c r="I432" s="145"/>
      <c r="J432" s="145"/>
      <c r="K432" s="145"/>
      <c r="L432" s="145">
        <v>6455</v>
      </c>
      <c r="M432" s="145">
        <v>6261.52</v>
      </c>
      <c r="N432" s="145"/>
      <c r="O432" s="145"/>
      <c r="P432" s="145"/>
      <c r="Q432" s="145"/>
      <c r="R432" s="145"/>
      <c r="S432" s="145"/>
      <c r="T432" s="145"/>
      <c r="U432" s="145"/>
      <c r="V432" s="143"/>
      <c r="W432" s="143"/>
    </row>
    <row r="433" spans="1:23" ht="25.5" customHeight="1">
      <c r="A433" s="137">
        <v>424</v>
      </c>
      <c r="B433" s="98" t="s">
        <v>37</v>
      </c>
      <c r="C433" s="138">
        <f>E433+G433+I433+L433+O433+P433+R433</f>
        <v>16084</v>
      </c>
      <c r="D433" s="138">
        <f t="shared" si="33"/>
        <v>20507.45</v>
      </c>
      <c r="E433" s="138">
        <f>E434</f>
        <v>12584</v>
      </c>
      <c r="F433" s="138">
        <f>F434</f>
        <v>13734.12</v>
      </c>
      <c r="G433" s="138"/>
      <c r="H433" s="138"/>
      <c r="I433" s="138">
        <f aca="true" t="shared" si="34" ref="I433:N433">I434</f>
        <v>2000</v>
      </c>
      <c r="J433" s="138">
        <f t="shared" si="34"/>
        <v>2000</v>
      </c>
      <c r="K433" s="138">
        <f t="shared" si="34"/>
        <v>0</v>
      </c>
      <c r="L433" s="138">
        <f t="shared" si="34"/>
        <v>0</v>
      </c>
      <c r="M433" s="138">
        <f t="shared" si="34"/>
        <v>0</v>
      </c>
      <c r="N433" s="138">
        <f t="shared" si="34"/>
        <v>0</v>
      </c>
      <c r="O433" s="138"/>
      <c r="P433" s="138">
        <f>P434</f>
        <v>0</v>
      </c>
      <c r="Q433" s="138"/>
      <c r="R433" s="138">
        <f>R434</f>
        <v>1500</v>
      </c>
      <c r="S433" s="138">
        <f>S434</f>
        <v>4773.33</v>
      </c>
      <c r="T433" s="138"/>
      <c r="U433" s="138"/>
      <c r="V433" s="116"/>
      <c r="W433" s="116"/>
    </row>
    <row r="434" spans="1:23" ht="12.75" customHeight="1">
      <c r="A434" s="96">
        <v>4241</v>
      </c>
      <c r="B434" s="97" t="s">
        <v>61</v>
      </c>
      <c r="C434" s="100">
        <f>E434+G434+I434+L434+N434+R434</f>
        <v>16084</v>
      </c>
      <c r="D434" s="100">
        <f t="shared" si="33"/>
        <v>20507.45</v>
      </c>
      <c r="E434" s="100">
        <v>12584</v>
      </c>
      <c r="F434" s="100">
        <v>13734.12</v>
      </c>
      <c r="G434" s="100"/>
      <c r="H434" s="100"/>
      <c r="I434" s="100">
        <v>2000</v>
      </c>
      <c r="J434" s="100">
        <v>2000</v>
      </c>
      <c r="K434" s="100"/>
      <c r="L434" s="100">
        <v>0</v>
      </c>
      <c r="M434" s="100">
        <v>0</v>
      </c>
      <c r="N434" s="100"/>
      <c r="O434" s="100"/>
      <c r="P434" s="100"/>
      <c r="Q434" s="100"/>
      <c r="R434" s="100">
        <v>1500</v>
      </c>
      <c r="S434" s="100">
        <v>4773.33</v>
      </c>
      <c r="T434" s="100"/>
      <c r="U434" s="100"/>
      <c r="V434" s="99"/>
      <c r="W434" s="99"/>
    </row>
    <row r="435" spans="1:23" ht="12.75" customHeight="1">
      <c r="A435" s="81"/>
      <c r="B435" s="1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</row>
    <row r="436" spans="1:23" ht="25.5" customHeight="1">
      <c r="A436" s="81"/>
      <c r="B436" s="14" t="s">
        <v>98</v>
      </c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</row>
    <row r="437" spans="1:23" ht="12.75">
      <c r="A437" s="127" t="s">
        <v>101</v>
      </c>
      <c r="B437" s="120" t="s">
        <v>102</v>
      </c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21"/>
      <c r="W437" s="121"/>
    </row>
    <row r="438" spans="1:23" ht="25.5" customHeight="1">
      <c r="A438" s="152">
        <v>45</v>
      </c>
      <c r="B438" s="153" t="s">
        <v>67</v>
      </c>
      <c r="C438" s="161">
        <f>G438</f>
        <v>20000</v>
      </c>
      <c r="D438" s="161">
        <f>F438+H438+J438+M438+P438+Q438+S438</f>
        <v>217000</v>
      </c>
      <c r="E438" s="154"/>
      <c r="F438" s="154"/>
      <c r="G438" s="161">
        <f>G439</f>
        <v>20000</v>
      </c>
      <c r="H438" s="161">
        <f>H439</f>
        <v>217000</v>
      </c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61">
        <f>D438</f>
        <v>217000</v>
      </c>
      <c r="W438" s="161">
        <f>V438</f>
        <v>217000</v>
      </c>
    </row>
    <row r="439" spans="1:23" ht="12.75">
      <c r="A439" s="137">
        <v>451</v>
      </c>
      <c r="B439" s="139" t="s">
        <v>68</v>
      </c>
      <c r="C439" s="138">
        <f>G439</f>
        <v>20000</v>
      </c>
      <c r="D439" s="138">
        <f>F439+H439+J439+M439+P439+Q439+S439</f>
        <v>217000</v>
      </c>
      <c r="E439" s="138"/>
      <c r="F439" s="138"/>
      <c r="G439" s="138">
        <f>G440</f>
        <v>20000</v>
      </c>
      <c r="H439" s="138">
        <f>H440</f>
        <v>217000</v>
      </c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16"/>
      <c r="W439" s="116"/>
    </row>
    <row r="440" spans="1:23" ht="12.75" customHeight="1">
      <c r="A440" s="96">
        <v>4511</v>
      </c>
      <c r="B440" s="136" t="s">
        <v>68</v>
      </c>
      <c r="C440" s="100">
        <f>G440</f>
        <v>20000</v>
      </c>
      <c r="D440" s="100">
        <f>F440+H440+J440+M440+P440+Q440+S440</f>
        <v>217000</v>
      </c>
      <c r="E440" s="100"/>
      <c r="F440" s="100"/>
      <c r="G440" s="100">
        <v>20000</v>
      </c>
      <c r="H440" s="100">
        <v>217000</v>
      </c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99"/>
      <c r="W440" s="99"/>
    </row>
    <row r="441" spans="1:23" ht="12.75">
      <c r="A441" s="137">
        <v>452</v>
      </c>
      <c r="B441" s="98" t="s">
        <v>69</v>
      </c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</row>
    <row r="442" spans="1:23" ht="12.75" customHeight="1">
      <c r="A442" s="96">
        <v>4521</v>
      </c>
      <c r="B442" s="97" t="s">
        <v>69</v>
      </c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</row>
    <row r="443" spans="1:23" ht="12.75">
      <c r="A443" s="81"/>
      <c r="B443" s="1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6"/>
      <c r="W443" s="106"/>
    </row>
    <row r="444" spans="1:23" ht="12.75" customHeight="1">
      <c r="A444" s="81"/>
      <c r="B444" s="1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6"/>
      <c r="W444" s="106"/>
    </row>
    <row r="445" spans="1:24" ht="12.75" customHeight="1">
      <c r="A445" s="81"/>
      <c r="B445" s="244" t="s">
        <v>99</v>
      </c>
      <c r="C445" s="244"/>
      <c r="D445" s="244"/>
      <c r="E445" s="244"/>
      <c r="F445" s="244"/>
      <c r="G445" s="244"/>
      <c r="H445" s="244"/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/>
    </row>
    <row r="446" spans="1:27" ht="25.5" customHeight="1">
      <c r="A446" s="81"/>
      <c r="B446" s="257" t="s">
        <v>205</v>
      </c>
      <c r="C446" s="258"/>
      <c r="D446" s="258"/>
      <c r="E446"/>
      <c r="F446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AA446" s="10" t="s">
        <v>156</v>
      </c>
    </row>
    <row r="447" spans="1:23" ht="25.5">
      <c r="A447" s="127" t="s">
        <v>133</v>
      </c>
      <c r="B447" s="120" t="s">
        <v>134</v>
      </c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21"/>
      <c r="W447" s="121"/>
    </row>
    <row r="448" spans="1:23" ht="12.75" customHeight="1">
      <c r="A448" s="152">
        <v>32</v>
      </c>
      <c r="B448" s="153" t="s">
        <v>28</v>
      </c>
      <c r="C448" s="161">
        <f>G448</f>
        <v>500000</v>
      </c>
      <c r="D448" s="161">
        <f>F448+H448+J448+M448+P448+Q448+S448</f>
        <v>159297.58000000002</v>
      </c>
      <c r="E448" s="161"/>
      <c r="F448" s="161"/>
      <c r="G448" s="161">
        <f>G449</f>
        <v>500000</v>
      </c>
      <c r="H448" s="161">
        <f>H449</f>
        <v>107500</v>
      </c>
      <c r="I448" s="154"/>
      <c r="J448" s="154"/>
      <c r="K448" s="154"/>
      <c r="L448" s="154"/>
      <c r="M448" s="154"/>
      <c r="N448" s="154"/>
      <c r="O448" s="154"/>
      <c r="P448" s="161">
        <f>P449</f>
        <v>35000</v>
      </c>
      <c r="Q448" s="154"/>
      <c r="R448" s="154"/>
      <c r="S448" s="161">
        <f>S449</f>
        <v>16797.58</v>
      </c>
      <c r="T448" s="154"/>
      <c r="U448" s="154"/>
      <c r="V448" s="161">
        <f>D448</f>
        <v>159297.58000000002</v>
      </c>
      <c r="W448" s="161">
        <f>V448</f>
        <v>159297.58000000002</v>
      </c>
    </row>
    <row r="449" spans="1:23" ht="12.75">
      <c r="A449" s="137">
        <v>323</v>
      </c>
      <c r="B449" s="139" t="s">
        <v>31</v>
      </c>
      <c r="C449" s="138">
        <f>G449</f>
        <v>500000</v>
      </c>
      <c r="D449" s="138">
        <f>F449+H449+J449+M449+P449+Q449+S449</f>
        <v>159297.58000000002</v>
      </c>
      <c r="E449" s="138"/>
      <c r="F449" s="138"/>
      <c r="G449" s="138">
        <f>G450</f>
        <v>500000</v>
      </c>
      <c r="H449" s="138">
        <f>H450</f>
        <v>107500</v>
      </c>
      <c r="I449" s="138"/>
      <c r="J449" s="138"/>
      <c r="K449" s="138"/>
      <c r="L449" s="138"/>
      <c r="M449" s="138"/>
      <c r="N449" s="138"/>
      <c r="O449" s="138"/>
      <c r="P449" s="138">
        <f>P450</f>
        <v>35000</v>
      </c>
      <c r="Q449" s="138"/>
      <c r="R449" s="138"/>
      <c r="S449" s="138">
        <f>S450</f>
        <v>16797.58</v>
      </c>
      <c r="T449" s="138"/>
      <c r="U449" s="138"/>
      <c r="V449" s="116"/>
      <c r="W449" s="116"/>
    </row>
    <row r="450" spans="1:23" ht="15" customHeight="1">
      <c r="A450" s="96">
        <v>3232</v>
      </c>
      <c r="B450" s="136" t="s">
        <v>100</v>
      </c>
      <c r="C450" s="100">
        <f>G450</f>
        <v>500000</v>
      </c>
      <c r="D450" s="100">
        <f>F450+H450+J450+M450+P450+Q450+S450</f>
        <v>159297.58000000002</v>
      </c>
      <c r="E450" s="100"/>
      <c r="F450" s="100"/>
      <c r="G450" s="100">
        <v>500000</v>
      </c>
      <c r="H450" s="100">
        <v>107500</v>
      </c>
      <c r="I450" s="100"/>
      <c r="J450" s="100"/>
      <c r="K450" s="100"/>
      <c r="L450" s="100"/>
      <c r="M450" s="100"/>
      <c r="N450" s="100"/>
      <c r="O450" s="100"/>
      <c r="P450" s="100">
        <v>35000</v>
      </c>
      <c r="Q450" s="100"/>
      <c r="R450" s="100"/>
      <c r="S450" s="100">
        <v>16797.58</v>
      </c>
      <c r="T450" s="100"/>
      <c r="U450" s="100"/>
      <c r="V450" s="99"/>
      <c r="W450" s="99"/>
    </row>
    <row r="451" spans="1:23" ht="12.75">
      <c r="A451" s="96"/>
      <c r="B451" s="97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</row>
    <row r="452" spans="1:23" ht="12.75" customHeight="1">
      <c r="A452" s="81"/>
      <c r="B452" s="1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6"/>
      <c r="W452" s="106"/>
    </row>
    <row r="453" spans="1:23" ht="12.75">
      <c r="A453" s="81"/>
      <c r="B453" s="1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6"/>
      <c r="W453" s="106"/>
    </row>
    <row r="454" spans="1:23" ht="12.75" customHeight="1">
      <c r="A454" s="124"/>
      <c r="B454" s="129" t="s">
        <v>62</v>
      </c>
      <c r="C454" s="135">
        <f>C254+C282+C330+C351+C424+C438+C448+C375+C418+C408+C296+C387+C398</f>
        <v>14108442</v>
      </c>
      <c r="D454" s="135">
        <f>D254+D282+D330+D351+D424+D438+D448+D375+D418+D408+D398</f>
        <v>13860000.87</v>
      </c>
      <c r="E454" s="159">
        <f>E254+E424+E351+E418</f>
        <v>10780702</v>
      </c>
      <c r="F454" s="159">
        <f>F254+F424+F351+F418</f>
        <v>10802739.86</v>
      </c>
      <c r="G454" s="125">
        <f>G254+G424+G448+G375+G330+G282+G438+G418+G408+G296+G387+G398</f>
        <v>2018045</v>
      </c>
      <c r="H454" s="125">
        <f>H254+H424+H448+H375+H330+H282+H438+H418+H408+H296+H387+H398</f>
        <v>1816452.73</v>
      </c>
      <c r="I454" s="125">
        <f>I254+I424+I351</f>
        <v>34000</v>
      </c>
      <c r="J454" s="125">
        <f>J254+J424+J351</f>
        <v>57890.78</v>
      </c>
      <c r="K454" s="125">
        <f>K254+K282+K330+K351+K424</f>
        <v>0</v>
      </c>
      <c r="L454" s="125">
        <f>L254+L282+L330+L351+L424</f>
        <v>794075</v>
      </c>
      <c r="M454" s="125">
        <f>M254+M282+M330+M351+M424</f>
        <v>684687.52</v>
      </c>
      <c r="N454" s="125">
        <f>N254+N424+N282+N351+N330+N398</f>
        <v>397700</v>
      </c>
      <c r="O454" s="125">
        <f>O254+O424+O282+O32+O330</f>
        <v>7000</v>
      </c>
      <c r="P454" s="125">
        <f>P254+P424+P282+P351+P330+P398+P448</f>
        <v>392700</v>
      </c>
      <c r="Q454" s="125">
        <f>Q254+Q424+Q282+Q32+Q330</f>
        <v>4612</v>
      </c>
      <c r="R454" s="125">
        <f>R254+R424</f>
        <v>76920</v>
      </c>
      <c r="S454" s="125">
        <f>S254+S424+S448</f>
        <v>100917.98</v>
      </c>
      <c r="T454" s="125">
        <f>T254+T424</f>
        <v>0</v>
      </c>
      <c r="U454" s="125">
        <f>U254+U424</f>
        <v>0</v>
      </c>
      <c r="V454" s="125">
        <f>V448+V438+V424+V418+V408+V375+V351+V330+V282+V254+V393</f>
        <v>13860000.870000001</v>
      </c>
      <c r="W454" s="125">
        <f>V454</f>
        <v>13860000.870000001</v>
      </c>
    </row>
    <row r="455" spans="1:23" ht="12.75">
      <c r="A455" s="81"/>
      <c r="B455" s="1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6"/>
      <c r="W455" s="106"/>
    </row>
    <row r="456" spans="1:23" ht="12.75" customHeight="1">
      <c r="A456" s="81"/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</row>
    <row r="457" spans="1:23" ht="12.75" customHeight="1">
      <c r="A457" s="81"/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</row>
    <row r="458" spans="1:23" ht="12.75" customHeight="1">
      <c r="A458" s="81"/>
      <c r="B458" s="14" t="s">
        <v>207</v>
      </c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259" t="s">
        <v>123</v>
      </c>
      <c r="P458" s="259"/>
      <c r="Q458" s="259"/>
      <c r="R458" s="203"/>
      <c r="S458" s="203"/>
      <c r="T458" s="105"/>
      <c r="U458" s="105"/>
      <c r="V458" s="10"/>
      <c r="W458" s="10"/>
    </row>
    <row r="459" spans="1:23" ht="12.75">
      <c r="A459" s="81"/>
      <c r="B459" s="10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259" t="s">
        <v>206</v>
      </c>
      <c r="P459" s="259"/>
      <c r="Q459" s="259"/>
      <c r="R459" s="203"/>
      <c r="S459" s="203"/>
      <c r="T459" s="105"/>
      <c r="U459" s="105"/>
      <c r="V459" s="10"/>
      <c r="W459" s="10"/>
    </row>
    <row r="460" spans="1:23" ht="12.75" customHeight="1">
      <c r="A460" s="81"/>
      <c r="B460" s="1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6"/>
      <c r="P460" s="105"/>
      <c r="Q460" s="106"/>
      <c r="R460" s="105"/>
      <c r="S460" s="105"/>
      <c r="T460" s="105"/>
      <c r="U460" s="105"/>
      <c r="V460" s="10"/>
      <c r="W460" s="10"/>
    </row>
    <row r="461" spans="1:23" ht="12.75">
      <c r="A461" s="81"/>
      <c r="B461" s="1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259"/>
      <c r="P461" s="259"/>
      <c r="Q461" s="259"/>
      <c r="R461" s="105"/>
      <c r="S461" s="105"/>
      <c r="T461" s="105"/>
      <c r="U461" s="105"/>
      <c r="V461" s="10"/>
      <c r="W461" s="10"/>
    </row>
    <row r="462" spans="1:23" ht="12.75" customHeight="1">
      <c r="A462" s="81"/>
      <c r="B462" s="1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259"/>
      <c r="P462" s="259"/>
      <c r="Q462" s="259"/>
      <c r="R462" s="105"/>
      <c r="S462" s="105"/>
      <c r="T462" s="105"/>
      <c r="U462" s="105"/>
      <c r="V462" s="10"/>
      <c r="W462" s="10"/>
    </row>
    <row r="463" spans="1:23" ht="12.75">
      <c r="A463" s="82"/>
      <c r="B463" s="95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2.75" customHeight="1">
      <c r="A464" s="92"/>
      <c r="B464" s="11"/>
      <c r="C464"/>
      <c r="D464"/>
      <c r="E464"/>
      <c r="F464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12.75">
      <c r="A465" s="82"/>
      <c r="B465" s="84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</row>
    <row r="466" spans="1:23" ht="12.75" customHeight="1">
      <c r="A466" s="82"/>
      <c r="B466" s="84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</row>
    <row r="467" spans="1:23" ht="12.75">
      <c r="A467" s="81"/>
      <c r="B467" s="14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</row>
    <row r="468" spans="1:23" ht="12.75" customHeight="1">
      <c r="A468" s="81"/>
      <c r="B468" s="1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6"/>
      <c r="W468" s="106"/>
    </row>
    <row r="469" spans="1:23" ht="12.75">
      <c r="A469" s="81"/>
      <c r="B469" s="14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</row>
    <row r="470" spans="1:23" ht="12.75" customHeight="1">
      <c r="A470" s="81"/>
      <c r="B470" s="1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6"/>
      <c r="W470" s="106"/>
    </row>
    <row r="471" spans="1:23" ht="12.75" customHeight="1">
      <c r="A471" s="81"/>
      <c r="B471" s="14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</row>
    <row r="472" spans="1:23" ht="12.75" customHeight="1">
      <c r="A472" s="81"/>
      <c r="B472" s="1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6"/>
      <c r="W472" s="106"/>
    </row>
    <row r="473" spans="1:23" ht="12.75">
      <c r="A473" s="81"/>
      <c r="B473" s="1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6"/>
      <c r="W473" s="106"/>
    </row>
    <row r="474" spans="1:23" ht="12.75" customHeight="1">
      <c r="A474" s="82"/>
      <c r="B474" s="84"/>
      <c r="C474" s="106"/>
      <c r="D474" s="106"/>
      <c r="E474" s="106"/>
      <c r="F474" s="106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6"/>
      <c r="W474" s="106"/>
    </row>
    <row r="475" spans="1:23" ht="12.75">
      <c r="A475" s="81"/>
      <c r="B475" s="1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6"/>
      <c r="W475" s="106"/>
    </row>
    <row r="476" spans="1:23" ht="12.75" customHeight="1">
      <c r="A476" s="81"/>
      <c r="B476" s="1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6"/>
      <c r="W476" s="106"/>
    </row>
    <row r="477" spans="1:23" ht="12.75">
      <c r="A477" s="244"/>
      <c r="B477" s="244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</row>
    <row r="478" spans="1:24" ht="12.75" customHeight="1">
      <c r="A478" s="81"/>
      <c r="B478" s="1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6"/>
      <c r="W478" s="106"/>
      <c r="X478" s="11"/>
    </row>
    <row r="479" spans="1:23" s="11" customFormat="1" ht="12.75" customHeight="1">
      <c r="A479" s="81"/>
      <c r="B479" s="1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6"/>
      <c r="W479" s="106"/>
    </row>
    <row r="480" spans="1:23" s="11" customFormat="1" ht="12.75" customHeight="1">
      <c r="A480" s="81"/>
      <c r="B480" s="1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6"/>
      <c r="W480" s="106"/>
    </row>
    <row r="481" spans="1:24" s="11" customFormat="1" ht="12.75">
      <c r="A481" s="81"/>
      <c r="B481" s="1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6"/>
      <c r="W481" s="106"/>
      <c r="X481" s="10"/>
    </row>
    <row r="482" spans="1:23" ht="12.75" customHeight="1">
      <c r="A482" s="82"/>
      <c r="B482" s="95"/>
      <c r="C482"/>
      <c r="D482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2.75">
      <c r="A483" s="92"/>
      <c r="B483" s="11"/>
      <c r="C483"/>
      <c r="D483"/>
      <c r="E483"/>
      <c r="F483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2.75" customHeight="1">
      <c r="A484" s="82"/>
      <c r="B484" s="84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</row>
    <row r="485" spans="1:24" ht="12.75">
      <c r="A485" s="82"/>
      <c r="B485" s="84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1"/>
    </row>
    <row r="486" spans="1:23" s="11" customFormat="1" ht="12.75" customHeight="1">
      <c r="A486" s="81"/>
      <c r="B486" s="14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</row>
    <row r="487" spans="1:23" s="11" customFormat="1" ht="12.75">
      <c r="A487" s="81"/>
      <c r="B487" s="1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6"/>
      <c r="W487" s="106"/>
    </row>
    <row r="488" spans="1:24" s="11" customFormat="1" ht="12.75" customHeight="1">
      <c r="A488" s="81"/>
      <c r="B488" s="14"/>
      <c r="C488" s="105"/>
      <c r="D488" s="105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"/>
    </row>
    <row r="489" spans="1:23" ht="12.75">
      <c r="A489" s="81"/>
      <c r="B489" s="1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6"/>
      <c r="W489" s="106"/>
    </row>
    <row r="490" spans="1:23" ht="12.75" customHeight="1">
      <c r="A490" s="81"/>
      <c r="B490" s="14"/>
      <c r="C490" s="105"/>
      <c r="D490" s="105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</row>
    <row r="491" spans="1:24" ht="12.75">
      <c r="A491" s="81"/>
      <c r="B491" s="1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6"/>
      <c r="W491" s="106"/>
      <c r="X491" s="11"/>
    </row>
    <row r="492" spans="1:24" s="11" customFormat="1" ht="12.75" customHeight="1">
      <c r="A492" s="81"/>
      <c r="B492" s="1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6"/>
      <c r="W492" s="106"/>
      <c r="X492" s="10"/>
    </row>
    <row r="493" spans="1:23" ht="12.75">
      <c r="A493" s="81"/>
      <c r="B493" s="14"/>
      <c r="C493" s="105"/>
      <c r="D493" s="105"/>
      <c r="E493" s="106"/>
      <c r="F493" s="106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6"/>
      <c r="W493" s="106"/>
    </row>
    <row r="494" spans="1:23" ht="12.75" customHeight="1">
      <c r="A494" s="81"/>
      <c r="B494" s="14"/>
      <c r="C494" s="105"/>
      <c r="D494" s="105"/>
      <c r="E494" s="106"/>
      <c r="F494" s="106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6"/>
      <c r="W494" s="106"/>
    </row>
    <row r="495" spans="1:23" ht="12.75">
      <c r="A495" s="81"/>
      <c r="B495" s="1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6"/>
      <c r="W495" s="106"/>
    </row>
    <row r="496" spans="1:24" ht="12.75" customHeight="1">
      <c r="A496" s="81"/>
      <c r="B496" s="1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6"/>
      <c r="W496" s="106"/>
      <c r="X496" s="11"/>
    </row>
    <row r="497" spans="1:24" s="11" customFormat="1" ht="12.75">
      <c r="A497" s="81"/>
      <c r="B497" s="1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6"/>
      <c r="W497" s="106"/>
      <c r="X497" s="10"/>
    </row>
    <row r="498" spans="1:23" ht="12.75" customHeight="1">
      <c r="A498" s="81"/>
      <c r="B498" s="1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6"/>
      <c r="W498" s="106"/>
    </row>
    <row r="499" spans="1:24" ht="12.75">
      <c r="A499" s="244"/>
      <c r="B499" s="244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1"/>
    </row>
    <row r="500" spans="1:23" s="11" customFormat="1" ht="12.75" customHeight="1">
      <c r="A500" s="81"/>
      <c r="B500" s="1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6"/>
      <c r="W500" s="106"/>
    </row>
    <row r="501" spans="1:23" s="11" customFormat="1" ht="12.75">
      <c r="A501" s="82"/>
      <c r="B501" s="84"/>
      <c r="C501" s="146"/>
      <c r="D501" s="146"/>
      <c r="E501" s="146"/>
      <c r="F501" s="146"/>
      <c r="G501" s="106"/>
      <c r="H501" s="106"/>
      <c r="I501" s="146"/>
      <c r="J501" s="146"/>
      <c r="K501" s="146"/>
      <c r="L501" s="146"/>
      <c r="M501" s="146"/>
      <c r="N501" s="146"/>
      <c r="O501" s="146"/>
      <c r="P501" s="146"/>
      <c r="Q501" s="146"/>
      <c r="R501" s="106"/>
      <c r="S501" s="106"/>
      <c r="T501" s="147"/>
      <c r="U501" s="147"/>
      <c r="V501" s="106"/>
      <c r="W501" s="106"/>
    </row>
    <row r="502" spans="1:24" s="11" customFormat="1" ht="12.75" customHeight="1">
      <c r="A502" s="92"/>
      <c r="B502" s="84"/>
      <c r="X502" s="10"/>
    </row>
    <row r="503" spans="1:23" ht="12.75">
      <c r="A503" s="82"/>
      <c r="B503" s="84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2.75" customHeight="1">
      <c r="A504" s="82"/>
      <c r="B504" s="84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4" ht="12.75">
      <c r="A505" s="81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1"/>
    </row>
    <row r="506" spans="1:24" s="11" customFormat="1" ht="12.75" customHeight="1">
      <c r="A506" s="81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3" ht="12.75">
      <c r="A507" s="81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ht="12.75" customHeight="1">
      <c r="A508" s="82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ht="12.75">
      <c r="A509" s="92"/>
      <c r="B509" s="84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4" ht="12.75" customHeight="1">
      <c r="A510" s="82"/>
      <c r="B510" s="84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s="11" customFormat="1" ht="12.75">
      <c r="A511" s="82"/>
      <c r="B511" s="84"/>
      <c r="X511" s="10"/>
    </row>
    <row r="512" spans="1:23" ht="12.75" customHeight="1">
      <c r="A512" s="81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4" ht="12.75">
      <c r="A513" s="81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1"/>
    </row>
    <row r="514" spans="1:23" s="11" customFormat="1" ht="12.75" customHeight="1">
      <c r="A514" s="81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" s="11" customFormat="1" ht="12.75">
      <c r="A515" s="82"/>
      <c r="B515" s="84"/>
    </row>
    <row r="516" spans="1:24" s="11" customFormat="1" ht="12.75" customHeight="1">
      <c r="A516" s="81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3" ht="12.75">
      <c r="A517" s="81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ht="12.75" customHeight="1">
      <c r="A518" s="81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4" ht="12.75">
      <c r="A519" s="81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1"/>
    </row>
    <row r="520" spans="1:24" s="11" customFormat="1" ht="12.75" customHeight="1">
      <c r="A520" s="82"/>
      <c r="B520" s="84"/>
      <c r="X520" s="10"/>
    </row>
    <row r="521" spans="1:23" ht="12.75">
      <c r="A521" s="81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ht="12.75" customHeight="1">
      <c r="A522" s="82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ht="12.75">
      <c r="A523" s="92"/>
      <c r="B523" s="84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4" ht="12.75" customHeight="1">
      <c r="A524" s="82"/>
      <c r="B524" s="84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s="11" customFormat="1" ht="12.75">
      <c r="A525" s="82"/>
      <c r="B525" s="84"/>
      <c r="X525" s="10"/>
    </row>
    <row r="526" spans="1:23" ht="12.75" customHeight="1">
      <c r="A526" s="81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4" ht="12.75">
      <c r="A527" s="81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1"/>
    </row>
    <row r="528" spans="1:23" s="11" customFormat="1" ht="12.75" customHeight="1">
      <c r="A528" s="81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" s="11" customFormat="1" ht="12.75">
      <c r="A529" s="82"/>
      <c r="B529" s="84"/>
    </row>
    <row r="530" spans="1:24" s="11" customFormat="1" ht="12.75" customHeight="1">
      <c r="A530" s="81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3" ht="12.75">
      <c r="A531" s="81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ht="12.75" customHeight="1">
      <c r="A532" s="81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4" ht="12.75">
      <c r="A533" s="81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1"/>
    </row>
    <row r="534" spans="1:24" s="11" customFormat="1" ht="12.75" customHeight="1">
      <c r="A534" s="82"/>
      <c r="B534" s="84"/>
      <c r="X534" s="10"/>
    </row>
    <row r="535" spans="1:23" ht="12.75">
      <c r="A535" s="81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ht="12.75" customHeight="1">
      <c r="A536" s="82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ht="12.75">
      <c r="A537" s="92"/>
      <c r="B537" s="84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4" ht="12.75" customHeight="1">
      <c r="A538" s="82"/>
      <c r="B538" s="84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s="11" customFormat="1" ht="12.75">
      <c r="A539" s="82"/>
      <c r="B539" s="84"/>
      <c r="X539" s="10"/>
    </row>
    <row r="540" spans="1:24" ht="12.75" customHeight="1">
      <c r="A540" s="81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1"/>
    </row>
    <row r="541" spans="1:23" s="11" customFormat="1" ht="12.75">
      <c r="A541" s="81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4" s="11" customFormat="1" ht="12.75" customHeight="1">
      <c r="A542" s="81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3" ht="12.75">
      <c r="A543" s="82"/>
      <c r="B543" s="84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2.75" customHeight="1">
      <c r="A544" s="81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4" ht="12.75">
      <c r="A545" s="81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1"/>
    </row>
    <row r="546" spans="1:23" s="11" customFormat="1" ht="12.75" customHeight="1">
      <c r="A546" s="81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s="11" customFormat="1" ht="12.75">
      <c r="A547" s="81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4" s="11" customFormat="1" ht="12.75" customHeight="1">
      <c r="A548" s="82"/>
      <c r="B548" s="84"/>
      <c r="X548" s="10"/>
    </row>
    <row r="549" spans="1:23" ht="12.75">
      <c r="A549" s="81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ht="12.75" customHeight="1">
      <c r="A550" s="82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4" ht="12.75">
      <c r="A551" s="92"/>
      <c r="B551" s="84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s="11" customFormat="1" ht="12.75" customHeight="1">
      <c r="A552" s="82"/>
      <c r="B552" s="84"/>
      <c r="X552" s="10"/>
    </row>
    <row r="553" spans="1:23" ht="12.75">
      <c r="A553" s="82"/>
      <c r="B553" s="84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2.75" customHeight="1">
      <c r="A554" s="81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ht="12.75">
      <c r="A555" s="81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4" ht="12.75" customHeight="1">
      <c r="A556" s="81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1"/>
    </row>
    <row r="557" spans="1:24" s="11" customFormat="1" ht="12.75">
      <c r="A557" s="82"/>
      <c r="B557" s="84"/>
      <c r="X557" s="10"/>
    </row>
    <row r="558" spans="1:24" ht="12.75" customHeight="1">
      <c r="A558" s="81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1"/>
    </row>
    <row r="559" spans="1:24" s="11" customFormat="1" ht="12.75">
      <c r="A559" s="81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 customHeight="1">
      <c r="A560" s="81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1"/>
    </row>
    <row r="561" spans="1:23" s="11" customFormat="1" ht="12.75">
      <c r="A561" s="81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4" s="11" customFormat="1" ht="12.75" customHeight="1">
      <c r="A562" s="82"/>
      <c r="B562" s="84"/>
      <c r="X562" s="10"/>
    </row>
    <row r="563" spans="1:23" ht="12.75" customHeight="1">
      <c r="A563" s="81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ht="12.75" customHeight="1">
      <c r="A564" s="82"/>
      <c r="B564" s="84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4" ht="12.75">
      <c r="A565" s="82"/>
      <c r="B565" s="84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3" s="11" customFormat="1" ht="12.75" customHeight="1">
      <c r="A566" s="81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s="11" customFormat="1" ht="12.75">
      <c r="A567" s="81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4" s="11" customFormat="1" ht="12.75" customHeight="1">
      <c r="A568" s="82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3" ht="12.75">
      <c r="A569" s="92"/>
      <c r="B569" s="84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2.75" customHeight="1">
      <c r="A570" s="82"/>
      <c r="B570" s="84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4" ht="12.75">
      <c r="A571" s="82"/>
      <c r="B571" s="84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s="11" customFormat="1" ht="12.75" customHeight="1">
      <c r="A572" s="81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3" ht="12.75">
      <c r="A573" s="81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ht="12.75" customHeight="1">
      <c r="A574" s="81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ht="12.75">
      <c r="A575" s="82"/>
      <c r="B575" s="84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4" ht="12.75" customHeight="1">
      <c r="A576" s="81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1"/>
    </row>
    <row r="577" spans="1:24" s="11" customFormat="1" ht="12.75">
      <c r="A577" s="81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 customHeight="1">
      <c r="A578" s="81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1"/>
    </row>
    <row r="579" spans="1:23" s="11" customFormat="1" ht="12.75">
      <c r="A579" s="81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4" s="11" customFormat="1" ht="12.75" customHeight="1">
      <c r="A580" s="82"/>
      <c r="B580" s="84"/>
      <c r="X580" s="10"/>
    </row>
    <row r="581" spans="1:24" ht="12.75">
      <c r="A581" s="81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1"/>
    </row>
    <row r="582" spans="1:24" s="11" customFormat="1" ht="12.75" customHeight="1">
      <c r="A582" s="82"/>
      <c r="B582" s="84"/>
      <c r="X582" s="10"/>
    </row>
    <row r="583" spans="1:23" ht="12.75">
      <c r="A583" s="81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ht="12.75" customHeight="1">
      <c r="A584" s="82"/>
      <c r="B584" s="84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2.75">
      <c r="A585" s="82"/>
      <c r="B585" s="84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2.75" customHeight="1">
      <c r="A586" s="81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ht="12.75">
      <c r="A587" s="81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ht="12.75" customHeight="1">
      <c r="A588" s="82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ht="12.75">
      <c r="A589" s="92"/>
      <c r="B589" s="84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2.75" customHeight="1">
      <c r="A590" s="82"/>
      <c r="B590" s="84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12.75">
      <c r="A591" s="82"/>
      <c r="B591" s="84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2.75" customHeight="1">
      <c r="A592" s="81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ht="12.75">
      <c r="A593" s="81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ht="12.75" customHeight="1">
      <c r="A594" s="81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ht="12.75">
      <c r="A595" s="82"/>
      <c r="B595" s="84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2.75" customHeight="1">
      <c r="A596" s="81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ht="12.75">
      <c r="A597" s="81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ht="12.75" customHeight="1">
      <c r="A598" s="81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ht="12.75">
      <c r="A599" s="81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ht="12.75" customHeight="1">
      <c r="A600" s="82"/>
      <c r="B600" s="84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12.75">
      <c r="A601" s="81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ht="12.75" customHeight="1">
      <c r="A602" s="82"/>
      <c r="B602" s="84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2.75">
      <c r="A603" s="82"/>
      <c r="B603" s="84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2.75" customHeight="1">
      <c r="A604" s="81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ht="12.75">
      <c r="A605" s="82"/>
      <c r="B605" s="84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2.75" customHeight="1">
      <c r="A606" s="81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ht="12.75">
      <c r="A607" s="81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ht="12.75" customHeight="1">
      <c r="A608" s="82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ht="12.75">
      <c r="A609" s="82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ht="12.75" customHeight="1">
      <c r="A610" s="82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ht="12.75">
      <c r="A611" s="82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ht="12.75" customHeight="1">
      <c r="A612" s="82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ht="12.75">
      <c r="A613" s="82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ht="12.75" customHeight="1">
      <c r="A614" s="82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ht="12.75">
      <c r="A615" s="82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ht="12.75" customHeight="1">
      <c r="A616" s="82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ht="12.75">
      <c r="A617" s="82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ht="12.75" customHeight="1">
      <c r="A618" s="82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ht="12.75">
      <c r="A619" s="82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ht="12.75" customHeight="1">
      <c r="A620" s="82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ht="12.75">
      <c r="A621" s="82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ht="12.75" customHeight="1">
      <c r="A622" s="82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ht="12.75">
      <c r="A623" s="82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ht="12.75" customHeight="1">
      <c r="A624" s="82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ht="12.75">
      <c r="A625" s="82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ht="12.75" customHeight="1">
      <c r="A626" s="82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ht="12.75">
      <c r="A627" s="82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ht="12.75" customHeight="1">
      <c r="A628" s="82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ht="12.75">
      <c r="A629" s="82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ht="12.75" customHeight="1">
      <c r="A630" s="82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ht="12.75">
      <c r="A631" s="82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ht="12.75" customHeight="1">
      <c r="A632" s="82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ht="12.75">
      <c r="A633" s="82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ht="12.75" customHeight="1">
      <c r="A634" s="82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ht="12.75">
      <c r="A635" s="82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ht="12.75" customHeight="1">
      <c r="A636" s="82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ht="12.75">
      <c r="A637" s="82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ht="12.75" customHeight="1">
      <c r="A638" s="82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ht="12.75">
      <c r="A639" s="82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ht="12.75" customHeight="1">
      <c r="A640" s="82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ht="12.75">
      <c r="A641" s="82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ht="12.75" customHeight="1">
      <c r="A642" s="82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ht="12.75">
      <c r="A643" s="82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ht="12.75" customHeight="1">
      <c r="A644" s="82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ht="12.75">
      <c r="A645" s="82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ht="12.75" customHeight="1">
      <c r="A646" s="82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ht="12.75">
      <c r="A647" s="82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ht="12.75" customHeight="1">
      <c r="A648" s="82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ht="12.75">
      <c r="A649" s="82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ht="12.75" customHeight="1">
      <c r="A650" s="82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ht="12.75">
      <c r="A651" s="82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ht="12.75" customHeight="1">
      <c r="A652" s="82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ht="12.75">
      <c r="A653" s="82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ht="12.75" customHeight="1">
      <c r="A654" s="82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ht="12.75">
      <c r="A655" s="82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ht="12.75" customHeight="1">
      <c r="A656" s="82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ht="12.75">
      <c r="A657" s="82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ht="12.75" customHeight="1">
      <c r="A658" s="82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ht="12.75">
      <c r="A659" s="82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ht="12.75" customHeight="1">
      <c r="A660" s="82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ht="12.75">
      <c r="A661" s="82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ht="12.75" customHeight="1">
      <c r="A662" s="82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ht="12.75">
      <c r="A663" s="82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ht="12.75" customHeight="1">
      <c r="A664" s="82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ht="12.75">
      <c r="A665" s="82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ht="12.75" customHeight="1">
      <c r="A666" s="82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ht="12.75">
      <c r="A667" s="82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ht="12.75" customHeight="1">
      <c r="A668" s="82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ht="12.75">
      <c r="A669" s="82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12.75" customHeight="1">
      <c r="A670" s="82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ht="12.75">
      <c r="A671" s="82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ht="12.75" customHeight="1">
      <c r="A672" s="82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ht="12.75">
      <c r="A673" s="82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ht="12.75" customHeight="1">
      <c r="A674" s="82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ht="12.75">
      <c r="A675" s="82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ht="12.75" customHeight="1">
      <c r="A676" s="82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ht="12.75">
      <c r="A677" s="82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ht="12.75" customHeight="1">
      <c r="A678" s="82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ht="12.75">
      <c r="A679" s="82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ht="12.75" customHeight="1">
      <c r="A680" s="82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ht="12.75">
      <c r="A681" s="82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ht="12.75" customHeight="1">
      <c r="A682" s="82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ht="12.75">
      <c r="A683" s="82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ht="12.75" customHeight="1">
      <c r="A684" s="82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ht="12.75">
      <c r="A685" s="82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ht="12.75" customHeight="1">
      <c r="A686" s="82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ht="12.75">
      <c r="A687" s="82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ht="12.75" customHeight="1">
      <c r="A688" s="82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ht="12.75">
      <c r="A689" s="82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ht="12.75" customHeight="1">
      <c r="A690" s="82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ht="12.75">
      <c r="A691" s="82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ht="12.75" customHeight="1">
      <c r="A692" s="82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ht="12.75">
      <c r="A693" s="82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ht="12.75" customHeight="1">
      <c r="A694" s="82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ht="12.75">
      <c r="A695" s="82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ht="12.75" customHeight="1">
      <c r="A696" s="82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ht="12.75">
      <c r="A697" s="82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ht="12.75" customHeight="1">
      <c r="A698" s="82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ht="12.75">
      <c r="A699" s="82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ht="12.75" customHeight="1">
      <c r="A700" s="82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ht="12.75">
      <c r="A701" s="82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ht="12.75" customHeight="1">
      <c r="A702" s="82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ht="12.75">
      <c r="A703" s="82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ht="12.75" customHeight="1">
      <c r="A704" s="82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ht="12.75">
      <c r="A705" s="82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ht="12.75" customHeight="1">
      <c r="A706" s="82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ht="12.75">
      <c r="A707" s="82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ht="12.75" customHeight="1">
      <c r="A708" s="82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ht="12.75">
      <c r="A709" s="82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ht="12.75" customHeight="1">
      <c r="A710" s="82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ht="12.75">
      <c r="A711" s="82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ht="12.75" customHeight="1">
      <c r="A712" s="82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ht="12.75">
      <c r="A713" s="82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ht="12.75" customHeight="1">
      <c r="A714" s="82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ht="12.75">
      <c r="A715" s="82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ht="12.75" customHeight="1">
      <c r="A716" s="82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ht="12.75">
      <c r="A717" s="82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ht="12.75" customHeight="1">
      <c r="A718" s="82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ht="12.75">
      <c r="A719" s="82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ht="12.75" customHeight="1">
      <c r="A720" s="82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ht="12.75">
      <c r="A721" s="82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ht="12.75" customHeight="1">
      <c r="A722" s="82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ht="12.75">
      <c r="A723" s="82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ht="12.75" customHeight="1">
      <c r="A724" s="82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ht="12.75">
      <c r="A725" s="82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ht="12.75" customHeight="1">
      <c r="A726" s="82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ht="12.75">
      <c r="A727" s="82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ht="12.75" customHeight="1">
      <c r="A728" s="82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ht="12.75">
      <c r="A729" s="82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ht="12.75" customHeight="1">
      <c r="A730" s="82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ht="12.75">
      <c r="A731" s="82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ht="12.75" customHeight="1">
      <c r="A732" s="82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ht="12.75">
      <c r="A733" s="82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ht="12.75" customHeight="1">
      <c r="A734" s="82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ht="12.75">
      <c r="A735" s="82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ht="12.75" customHeight="1">
      <c r="A736" s="82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ht="12.75">
      <c r="A737" s="82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ht="12.75" customHeight="1">
      <c r="A738" s="82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ht="12.75">
      <c r="A739" s="82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ht="12.75" customHeight="1">
      <c r="A740" s="82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ht="12.75">
      <c r="A741" s="82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ht="12.75" customHeight="1">
      <c r="A742" s="82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ht="12.75">
      <c r="A743" s="82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ht="12.75" customHeight="1">
      <c r="A744" s="82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ht="12.75">
      <c r="A745" s="82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ht="12.75" customHeight="1">
      <c r="A746" s="82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ht="12.75">
      <c r="A747" s="82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ht="12.75" customHeight="1">
      <c r="A748" s="82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ht="12.75">
      <c r="A749" s="82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ht="12.75" customHeight="1">
      <c r="A750" s="82"/>
      <c r="B750" s="1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ht="12.75">
      <c r="A751" s="82"/>
      <c r="B751" s="1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ht="12.75" customHeight="1">
      <c r="A752" s="82"/>
      <c r="B752" s="1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ht="12.75">
      <c r="A753" s="82"/>
      <c r="B753" s="14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ht="12.75" customHeight="1">
      <c r="A754" s="82"/>
      <c r="B754" s="14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ht="12.75">
      <c r="A755" s="82"/>
      <c r="B755" s="14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ht="12.75" customHeight="1">
      <c r="A756" s="82"/>
      <c r="B756" s="1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ht="12.75">
      <c r="A757" s="82"/>
      <c r="B757" s="14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ht="12.75" customHeight="1">
      <c r="A758" s="82"/>
      <c r="B758" s="14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ht="12.75">
      <c r="A759" s="82"/>
      <c r="B759" s="14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ht="12.75" customHeight="1">
      <c r="A760" s="82"/>
      <c r="B760" s="14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ht="12.75">
      <c r="A761" s="82"/>
      <c r="B761" s="14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ht="12.75" customHeight="1">
      <c r="A762" s="82"/>
      <c r="B762" s="14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ht="12.75">
      <c r="A763" s="82"/>
      <c r="B763" s="14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ht="12.75" customHeight="1">
      <c r="A764" s="82"/>
      <c r="B764" s="14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ht="12.75">
      <c r="A765" s="82"/>
      <c r="B765" s="14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ht="12.75" customHeight="1">
      <c r="A766" s="82"/>
      <c r="B766" s="14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ht="12.75">
      <c r="A767" s="82"/>
      <c r="B767" s="14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ht="12.75" customHeight="1">
      <c r="A768" s="82"/>
      <c r="B768" s="1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ht="12.75">
      <c r="A769" s="82"/>
      <c r="B769" s="14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ht="12.75" customHeight="1">
      <c r="A770" s="82"/>
      <c r="B770" s="14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ht="12.75">
      <c r="A771" s="82"/>
      <c r="B771" s="14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ht="12.75" customHeight="1">
      <c r="A772" s="82"/>
      <c r="B772" s="14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ht="12.75">
      <c r="A773" s="82"/>
      <c r="B773" s="14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ht="12.75" customHeight="1">
      <c r="A774" s="82"/>
      <c r="B774" s="14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ht="12.75">
      <c r="A775" s="82"/>
      <c r="B775" s="1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ht="12.75" customHeight="1">
      <c r="A776" s="82"/>
      <c r="B776" s="14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ht="12.75">
      <c r="A777" s="82"/>
      <c r="B777" s="14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ht="12.75" customHeight="1">
      <c r="A778" s="82"/>
      <c r="B778" s="1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ht="12.75">
      <c r="A779" s="82"/>
      <c r="B779" s="14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ht="12.75" customHeight="1">
      <c r="A780" s="82"/>
      <c r="B780" s="14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ht="12.75">
      <c r="A781" s="82"/>
      <c r="B781" s="14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ht="12.75" customHeight="1">
      <c r="A782" s="82"/>
      <c r="B782" s="14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ht="12.75">
      <c r="A783" s="82"/>
      <c r="B783" s="14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ht="12.75" customHeight="1">
      <c r="A784" s="82"/>
      <c r="B784" s="1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ht="12.75">
      <c r="A785" s="82"/>
      <c r="B785" s="14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ht="12.75" customHeight="1">
      <c r="A786" s="82"/>
      <c r="B786" s="14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ht="12.75">
      <c r="A787" s="82"/>
      <c r="B787" s="14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ht="12.75" customHeight="1">
      <c r="A788" s="82"/>
      <c r="B788" s="14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ht="12.75">
      <c r="A789" s="82"/>
      <c r="B789" s="14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ht="12.75" customHeight="1">
      <c r="A790" s="82"/>
      <c r="B790" s="14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ht="12.75">
      <c r="A791" s="82"/>
      <c r="B791" s="14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ht="12.75" customHeight="1">
      <c r="A792" s="82"/>
      <c r="B792" s="14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ht="12.75">
      <c r="A793" s="82"/>
      <c r="B793" s="14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ht="12.75" customHeight="1">
      <c r="A794" s="82"/>
      <c r="B794" s="1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ht="12.75">
      <c r="A795" s="82"/>
      <c r="B795" s="14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ht="12.75" customHeight="1">
      <c r="A796" s="82"/>
      <c r="B796" s="14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ht="12.75">
      <c r="A797" s="82"/>
      <c r="B797" s="1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ht="12.75" customHeight="1">
      <c r="A798" s="82"/>
      <c r="B798" s="14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ht="12.75">
      <c r="A799" s="82"/>
      <c r="B799" s="14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ht="12.75" customHeight="1">
      <c r="A800" s="82"/>
      <c r="B800" s="1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ht="12.75">
      <c r="A801" s="82"/>
      <c r="B801" s="14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ht="12.75" customHeight="1">
      <c r="A802" s="82"/>
      <c r="B802" s="14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ht="12.75">
      <c r="A803" s="82"/>
      <c r="B803" s="14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ht="12.75" customHeight="1">
      <c r="A804" s="82"/>
      <c r="B804" s="14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ht="12.75">
      <c r="A805" s="82"/>
      <c r="B805" s="14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ht="12.75" customHeight="1">
      <c r="A806" s="82"/>
      <c r="B806" s="14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ht="12.75">
      <c r="A807" s="82"/>
      <c r="B807" s="14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ht="12.75" customHeight="1">
      <c r="A808" s="82"/>
      <c r="B808" s="14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ht="12.75">
      <c r="A809" s="82"/>
      <c r="B809" s="14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ht="12.75" customHeight="1">
      <c r="A810" s="82"/>
      <c r="B810" s="14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ht="12.75">
      <c r="A811" s="82"/>
      <c r="B811" s="14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ht="12.75" customHeight="1">
      <c r="A812" s="82"/>
      <c r="B812" s="14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ht="12.75">
      <c r="A813" s="82"/>
      <c r="B813" s="14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ht="12.75" customHeight="1">
      <c r="A814" s="82"/>
      <c r="B814" s="14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ht="12.75">
      <c r="A815" s="82"/>
      <c r="B815" s="14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ht="12.75" customHeight="1">
      <c r="A816" s="82"/>
      <c r="B816" s="14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ht="12.75">
      <c r="A817" s="82"/>
      <c r="B817" s="14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ht="12.75" customHeight="1">
      <c r="A818" s="82"/>
      <c r="B818" s="14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ht="12.75">
      <c r="A819" s="82"/>
      <c r="B819" s="14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ht="12.75" customHeight="1">
      <c r="A820" s="82"/>
      <c r="B820" s="14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ht="12.75">
      <c r="A821" s="82"/>
      <c r="B821" s="14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ht="12.75" customHeight="1">
      <c r="A822" s="82"/>
      <c r="B822" s="14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ht="12.75">
      <c r="A823" s="82"/>
      <c r="B823" s="14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ht="12.75" customHeight="1">
      <c r="A824" s="82"/>
      <c r="B824" s="14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ht="12.75">
      <c r="A825" s="82"/>
      <c r="B825" s="14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ht="12.75" customHeight="1">
      <c r="A826" s="82"/>
      <c r="B826" s="14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ht="12.75">
      <c r="A827" s="82"/>
      <c r="B827" s="14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ht="12.75" customHeight="1">
      <c r="A828" s="82"/>
      <c r="B828" s="14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ht="12.75">
      <c r="A829" s="82"/>
      <c r="B829" s="14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ht="12.75" customHeight="1">
      <c r="A830" s="82"/>
      <c r="B830" s="14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ht="12.75">
      <c r="A831" s="82"/>
      <c r="B831" s="14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ht="12.75" customHeight="1">
      <c r="A832" s="82"/>
      <c r="B832" s="14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ht="12.75">
      <c r="A833" s="82"/>
      <c r="B833" s="14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ht="12.75" customHeight="1">
      <c r="A834" s="82"/>
      <c r="B834" s="14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ht="12.75">
      <c r="A835" s="82"/>
      <c r="B835" s="14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ht="12.75" customHeight="1">
      <c r="A836" s="82"/>
      <c r="B836" s="14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ht="12.75">
      <c r="A837" s="82"/>
      <c r="B837" s="14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ht="12.75" customHeight="1">
      <c r="A838" s="82"/>
      <c r="B838" s="14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ht="12.75">
      <c r="A839" s="82"/>
      <c r="B839" s="14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ht="12.75" customHeight="1">
      <c r="A840" s="82"/>
      <c r="B840" s="14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ht="12.75">
      <c r="A841" s="82"/>
      <c r="B841" s="14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ht="12.75" customHeight="1">
      <c r="A842" s="82"/>
      <c r="B842" s="14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ht="12.75">
      <c r="A843" s="82"/>
      <c r="B843" s="14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ht="12.75" customHeight="1">
      <c r="A844" s="82"/>
      <c r="B844" s="14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ht="12.75">
      <c r="A845" s="82"/>
      <c r="B845" s="14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ht="12.75" customHeight="1">
      <c r="A846" s="82"/>
      <c r="B846" s="14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ht="12.75">
      <c r="A847" s="82"/>
      <c r="B847" s="14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ht="12.75" customHeight="1">
      <c r="A848" s="82"/>
      <c r="B848" s="14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ht="12.75">
      <c r="A849" s="82"/>
      <c r="B849" s="14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ht="12.75" customHeight="1">
      <c r="A850" s="82"/>
      <c r="B850" s="14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ht="12.75">
      <c r="A851" s="82"/>
      <c r="B851" s="14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ht="12.75" customHeight="1">
      <c r="A852" s="82"/>
      <c r="B852" s="14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ht="12.75">
      <c r="A853" s="82"/>
      <c r="B853" s="14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ht="12.75" customHeight="1">
      <c r="A854" s="82"/>
      <c r="B854" s="14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ht="12.75">
      <c r="A855" s="82"/>
      <c r="B855" s="14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ht="12.75" customHeight="1">
      <c r="A856" s="82"/>
      <c r="B856" s="14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ht="12.75">
      <c r="A857" s="82"/>
      <c r="B857" s="14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ht="12.75" customHeight="1">
      <c r="A858" s="82"/>
      <c r="B858" s="14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ht="12.75">
      <c r="A859" s="82"/>
      <c r="B859" s="14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ht="12.75" customHeight="1">
      <c r="A860" s="82"/>
      <c r="B860" s="14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ht="12.75">
      <c r="A861" s="82"/>
      <c r="B861" s="14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ht="12.75" customHeight="1">
      <c r="A862" s="82"/>
      <c r="B862" s="14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ht="12.75">
      <c r="A863" s="82"/>
      <c r="B863" s="14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ht="12.75" customHeight="1">
      <c r="A864" s="82"/>
      <c r="B864" s="14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ht="12.75">
      <c r="A865" s="82"/>
      <c r="B865" s="14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ht="12.75" customHeight="1">
      <c r="A866" s="82"/>
      <c r="B866" s="14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ht="12.75">
      <c r="A867" s="82"/>
      <c r="B867" s="14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ht="12.75" customHeight="1">
      <c r="A868" s="82"/>
      <c r="B868" s="14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ht="12.75">
      <c r="A869" s="82"/>
      <c r="B869" s="14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ht="12.75" customHeight="1">
      <c r="A870" s="82"/>
      <c r="B870" s="14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ht="12.75">
      <c r="A871" s="82"/>
      <c r="B871" s="14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ht="12.75" customHeight="1">
      <c r="A872" s="82"/>
      <c r="B872" s="14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ht="12.75">
      <c r="A873" s="82"/>
      <c r="B873" s="14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ht="12.75" customHeight="1">
      <c r="A874" s="82"/>
      <c r="B874" s="14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ht="12.75">
      <c r="A875" s="82"/>
      <c r="B875" s="14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ht="12.75" customHeight="1">
      <c r="A876" s="82"/>
      <c r="B876" s="14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ht="12.75">
      <c r="A877" s="82"/>
      <c r="B877" s="14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ht="12.75" customHeight="1">
      <c r="A878" s="82"/>
      <c r="B878" s="14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ht="12.75">
      <c r="A879" s="82"/>
      <c r="B879" s="14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ht="12.75" customHeight="1">
      <c r="A880" s="82"/>
      <c r="B880" s="14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ht="12.75">
      <c r="A881" s="82"/>
      <c r="B881" s="14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ht="12.75" customHeight="1">
      <c r="A882" s="82"/>
      <c r="B882" s="14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ht="12.75">
      <c r="A883" s="82"/>
      <c r="B883" s="14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ht="12.75" customHeight="1">
      <c r="A884" s="82"/>
      <c r="B884" s="14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ht="12.75">
      <c r="A885" s="82"/>
      <c r="B885" s="14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ht="12.75" customHeight="1">
      <c r="A886" s="82"/>
      <c r="B886" s="14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ht="12.75">
      <c r="A887" s="82"/>
      <c r="B887" s="14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ht="12.75" customHeight="1">
      <c r="A888" s="82"/>
      <c r="B888" s="14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ht="12.75">
      <c r="A889" s="82"/>
      <c r="B889" s="14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ht="12.75" customHeight="1">
      <c r="A890" s="82"/>
      <c r="B890" s="14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ht="12.75">
      <c r="A891" s="82"/>
      <c r="B891" s="14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ht="12.75" customHeight="1">
      <c r="A892" s="82"/>
      <c r="B892" s="14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ht="12.75">
      <c r="A893" s="82"/>
      <c r="B893" s="14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ht="12.75" customHeight="1">
      <c r="A894" s="82"/>
      <c r="B894" s="14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</sheetData>
  <sheetProtection/>
  <mergeCells count="62">
    <mergeCell ref="O459:Q459"/>
    <mergeCell ref="O461:Q461"/>
    <mergeCell ref="O462:Q462"/>
    <mergeCell ref="A477:B477"/>
    <mergeCell ref="A499:B499"/>
    <mergeCell ref="E70:I70"/>
    <mergeCell ref="A418:B418"/>
    <mergeCell ref="B445:W445"/>
    <mergeCell ref="B446:D446"/>
    <mergeCell ref="B456:W456"/>
    <mergeCell ref="B457:W457"/>
    <mergeCell ref="O458:Q458"/>
    <mergeCell ref="A398:B398"/>
    <mergeCell ref="B400:V400"/>
    <mergeCell ref="B401:D401"/>
    <mergeCell ref="A408:B408"/>
    <mergeCell ref="B410:V410"/>
    <mergeCell ref="B411:D411"/>
    <mergeCell ref="A375:B375"/>
    <mergeCell ref="B379:M379"/>
    <mergeCell ref="B380:C380"/>
    <mergeCell ref="A387:B387"/>
    <mergeCell ref="B390:M390"/>
    <mergeCell ref="B391:C391"/>
    <mergeCell ref="A296:B296"/>
    <mergeCell ref="B307:D307"/>
    <mergeCell ref="A330:B330"/>
    <mergeCell ref="B336:W336"/>
    <mergeCell ref="A351:B351"/>
    <mergeCell ref="B358:W358"/>
    <mergeCell ref="B225:F225"/>
    <mergeCell ref="A254:B254"/>
    <mergeCell ref="B262:H262"/>
    <mergeCell ref="A282:B282"/>
    <mergeCell ref="B288:M288"/>
    <mergeCell ref="B289:C289"/>
    <mergeCell ref="B10:J10"/>
    <mergeCell ref="B29:J29"/>
    <mergeCell ref="B69:W69"/>
    <mergeCell ref="B146:F146"/>
    <mergeCell ref="A193:B193"/>
    <mergeCell ref="S2:S3"/>
    <mergeCell ref="T2:T3"/>
    <mergeCell ref="U2:U3"/>
    <mergeCell ref="V2:V3"/>
    <mergeCell ref="W2:W3"/>
    <mergeCell ref="P2:Q2"/>
    <mergeCell ref="R2:R3"/>
    <mergeCell ref="H2:H3"/>
    <mergeCell ref="I2:I3"/>
    <mergeCell ref="J2:J3"/>
    <mergeCell ref="L2:L3"/>
    <mergeCell ref="A1:W1"/>
    <mergeCell ref="A2:A3"/>
    <mergeCell ref="B2:B3"/>
    <mergeCell ref="C2:C3"/>
    <mergeCell ref="D2:D3"/>
    <mergeCell ref="E2:E3"/>
    <mergeCell ref="F2:F3"/>
    <mergeCell ref="G2:G3"/>
    <mergeCell ref="M2:M3"/>
    <mergeCell ref="N2:O2"/>
  </mergeCells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2019-10-10T08:04:42Z</cp:lastPrinted>
  <dcterms:created xsi:type="dcterms:W3CDTF">2013-09-11T11:00:21Z</dcterms:created>
  <dcterms:modified xsi:type="dcterms:W3CDTF">2019-10-10T09:53:33Z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