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PĆI DIO-Rebalans 1" sheetId="1" r:id="rId1"/>
    <sheet name="PLAN PRIHODA-Rebalans 1" sheetId="2" r:id="rId2"/>
    <sheet name="PLAN PRIHODA 2022-Ne radi se" sheetId="3" r:id="rId3"/>
    <sheet name="PLAN PRIHODA 2023 ne radi se" sheetId="4" r:id="rId4"/>
    <sheet name="PLAN RASHODA I IZDATAKA-Reb.1" sheetId="5" r:id="rId5"/>
    <sheet name="List1" sheetId="6" r:id="rId6"/>
  </sheets>
  <definedNames>
    <definedName name="_xlnm.Print_Titles" localSheetId="1">'PLAN PRIHODA-Rebalans 1'!$1:$1</definedName>
    <definedName name="_xlnm.Print_Titles" localSheetId="4">'PLAN RASHODA I IZDATAKA-Reb.1'!$3:$3</definedName>
    <definedName name="_xlnm.Print_Area" localSheetId="0">'OPĆI DIO-Rebalans 1'!$A$2:$H$26</definedName>
    <definedName name="_xlnm.Print_Area" localSheetId="1">'PLAN PRIHODA-Rebalans 1'!$A$1:$I$27</definedName>
  </definedNames>
  <calcPr fullCalcOnLoad="1"/>
</workbook>
</file>

<file path=xl/sharedStrings.xml><?xml version="1.0" encoding="utf-8"?>
<sst xmlns="http://schemas.openxmlformats.org/spreadsheetml/2006/main" count="496" uniqueCount="220">
  <si>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</si>
  <si>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</si>
  <si>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</si>
  <si>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</si>
  <si>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</si>
  <si>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</si>
  <si>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</si>
  <si>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</si>
  <si>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</si>
  <si>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</si>
  <si>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</si>
  <si>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</si>
  <si>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</si>
  <si>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</si>
  <si>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</si>
  <si>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</si>
  <si>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</si>
  <si>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</si>
  <si>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</si>
  <si>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</si>
  <si>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</si>
  <si>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</si>
  <si>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</si>
  <si>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</si>
  <si>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</si>
  <si>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</si>
  <si>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</si>
  <si>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</si>
  <si>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</si>
  <si>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</si>
  <si>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</si>
  <si>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</si>
  <si>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</si>
  <si>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</si>
  <si>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</si>
  <si>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</si>
  <si>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</si>
  <si>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</si>
  <si>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</si>
  <si>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</si>
  <si>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2020.</t>
  </si>
  <si>
    <t>Projekcija plana
za 2021.</t>
  </si>
  <si>
    <t>Projekcija plana 
za 2022.</t>
  </si>
  <si>
    <t>Rashodi poslovanja</t>
  </si>
  <si>
    <t>Oznaka                           rač. iz                                      računskog                                         plana</t>
  </si>
  <si>
    <t>MINIMALNI STANDARD U OSNOVNOM ŠKOLSTVU- MATERIJALNI I FINANCIJSKI RASHODI</t>
  </si>
  <si>
    <t xml:space="preserve">Rashodi poslovanja </t>
  </si>
  <si>
    <t>TEKUĆE INVESTICIJSKO ODRŽAVANJE- minimalni standard</t>
  </si>
  <si>
    <t>Program 1001</t>
  </si>
  <si>
    <t>KAPITALNO ULAGANJE U OSNOVNO ŠKOLSTVO</t>
  </si>
  <si>
    <t>4</t>
  </si>
  <si>
    <t>45</t>
  </si>
  <si>
    <t>Rashodi za dodatna ulaganja na nefinancijskoj imovini</t>
  </si>
  <si>
    <t>451</t>
  </si>
  <si>
    <t>Dodatna ulaganja na građevinskim objektima</t>
  </si>
  <si>
    <t>Kapitalni projekt K100112</t>
  </si>
  <si>
    <t>POJAČANI STANDARD U ŠKOLSTVU</t>
  </si>
  <si>
    <t>Aktivnost A100001</t>
  </si>
  <si>
    <t>Tekući projekt T100002</t>
  </si>
  <si>
    <t>ŽUPANIJSKA STRUČNA VIJEĆA</t>
  </si>
  <si>
    <t>Tekući projekt T100003</t>
  </si>
  <si>
    <t>NATJECANJA</t>
  </si>
  <si>
    <t>Tekući projekt T100004</t>
  </si>
  <si>
    <t>OBLJETNICE ŠKOLA</t>
  </si>
  <si>
    <t>Tekući projekt T100005</t>
  </si>
  <si>
    <t>Tekući projekt T100006</t>
  </si>
  <si>
    <t>OSTALE IZVANŠKOLSKE AKTIVNOSTI</t>
  </si>
  <si>
    <t>UČENIČKE ZADRUGE</t>
  </si>
  <si>
    <t>Tekući projekt T100031</t>
  </si>
  <si>
    <t>PRSTEN POTPORE- III</t>
  </si>
  <si>
    <t>Program 1002</t>
  </si>
  <si>
    <t>KAPITALNO ULAGANJE</t>
  </si>
  <si>
    <t>Tekući projekt T100001</t>
  </si>
  <si>
    <t>OPREMA ŠKOLA</t>
  </si>
  <si>
    <t xml:space="preserve">Tekući projekt T100002 </t>
  </si>
  <si>
    <t>DODATNA ULAGANJA</t>
  </si>
  <si>
    <t>Program 1003</t>
  </si>
  <si>
    <t>TEKUĆE I INVESTICIJSKO ODRŽAVNJE U ŠKOLSTVU</t>
  </si>
  <si>
    <t>TEKUĆE I INVESTICIJSKO ODRŽAVANJE U ŠKOLSTVU</t>
  </si>
  <si>
    <t>PROGRAMI OSNOVNIH ŠKOLA IZVAN ŽUPANIJSKOG PRORAČUNA</t>
  </si>
  <si>
    <t>RASHODI POSLOVANJA</t>
  </si>
  <si>
    <t>ADMINISTRATIVNO, TEHNIČKO I STRUČNO OSOBLJE</t>
  </si>
  <si>
    <t>Aktivnost A100002</t>
  </si>
  <si>
    <t>Tekući projekt  T100002</t>
  </si>
  <si>
    <t>ŠKOLSKA KUHINJA</t>
  </si>
  <si>
    <t>ŠKOLSKI SPORTSKI KLUB</t>
  </si>
  <si>
    <t>PRODUŽENI BORAVAK</t>
  </si>
  <si>
    <t>Tekući projekt T100008</t>
  </si>
  <si>
    <t>Tekući projekt T100009</t>
  </si>
  <si>
    <t>OSTALE IZVANUČIONIČKE AKTIVNOSTI</t>
  </si>
  <si>
    <t>Tekući projekt T100010</t>
  </si>
  <si>
    <t>Tekući projekt T100011</t>
  </si>
  <si>
    <t>OSPOSOBLJAVANJE BEZ ZASNIVANJA RADNOG ODNOSA</t>
  </si>
  <si>
    <t>Tekući projekt T100012</t>
  </si>
  <si>
    <t>Tekući projekt T100013</t>
  </si>
  <si>
    <t xml:space="preserve">Tekući projekt T100014 </t>
  </si>
  <si>
    <t>TEKUĆE I INVESTICIJSKO ODRŽAVANJE</t>
  </si>
  <si>
    <t>Tekući projekt  T100019</t>
  </si>
  <si>
    <t>PRIJEVOZ UČENIKA S TEŠKOĆAMA</t>
  </si>
  <si>
    <t>Tekući projekt T100020</t>
  </si>
  <si>
    <t>NABAVA UDŽBENIKA ZA UČENIKE</t>
  </si>
  <si>
    <t>Tekući projekt T100023</t>
  </si>
  <si>
    <t>PROVEDBA KURIKULARNE REFORME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</si>
  <si>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</si>
  <si>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</si>
  <si>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</si>
  <si>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</si>
  <si>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</si>
  <si>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Sitni inventar i auto gume</t>
  </si>
  <si>
    <t>Službena, radna i zaštitna odjeća i obuća</t>
  </si>
  <si>
    <t>Usluge telefona, pošte i prijevoza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</si>
  <si>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</si>
  <si>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</si>
  <si>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</si>
  <si>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</si>
  <si>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</si>
  <si>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</si>
  <si>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</si>
  <si>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</si>
  <si>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</si>
  <si>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</si>
  <si>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Bankarske usluge i usluge platnog prometa</t>
  </si>
  <si>
    <t>Materijal i dijelovi za tekuće i investicijsko održavanje</t>
  </si>
  <si>
    <t>Usluge tekućeg i investicijskog održavanja</t>
  </si>
  <si>
    <t>Naknade građanima i kućanstvima na temelju osiguranja i druge naknade</t>
  </si>
  <si>
    <t>Ostale naknade građanima i kućanstvima iz proračuna</t>
  </si>
  <si>
    <t>Naknade građanima i kućanstvima u naravi - vlastiti prijevoz učenika OŠ</t>
  </si>
  <si>
    <t>Doprinosi za obvezno zdravstveno osiguranje</t>
  </si>
  <si>
    <t>Naknade za prijevoz, rad na terenu i odvojeni život</t>
  </si>
  <si>
    <t>Naknade za rad predstavničkih i izvršnih tijela, povjerenstva i slično</t>
  </si>
  <si>
    <t>Naknade građanima i kućanstvima iz EU sredstava - Školska shema</t>
  </si>
  <si>
    <t>Plaće za redovan rad</t>
  </si>
  <si>
    <t>Rashodi za nabavu proizvedene dugotrajne imovine</t>
  </si>
  <si>
    <t>Postrojenja i oprema</t>
  </si>
  <si>
    <t>Sportska i glazbena oprema</t>
  </si>
  <si>
    <t>Materijal i sirovine</t>
  </si>
  <si>
    <t>Naknade građanima i kućanstvima u novcu</t>
  </si>
  <si>
    <t>Naknade građanima i kućanstvima u naravi</t>
  </si>
  <si>
    <t>Uredska oprema i namještaj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</si>
  <si>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</si>
  <si>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</si>
  <si>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</si>
  <si>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</si>
  <si>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</si>
  <si>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Pomoći-Gradski proračun</t>
  </si>
  <si>
    <t>Pomoći-Državni proračun</t>
  </si>
  <si>
    <t>PROJEKCIJA PLANA ZA 2022.</t>
  </si>
  <si>
    <t>PROJEKCIJA PLANA ZA 2023.</t>
  </si>
  <si>
    <t xml:space="preserve">SVEUKUPNO </t>
  </si>
  <si>
    <t>OŠ DRAGUTINA DOMJANIĆA
Sveti Ivan Zelina</t>
  </si>
  <si>
    <t>OIB: 19247339828</t>
  </si>
  <si>
    <t xml:space="preserve"> </t>
  </si>
  <si>
    <t>Sitan inventar i auto gume</t>
  </si>
  <si>
    <t>Pristojbe i naknade-nezap.invalida</t>
  </si>
  <si>
    <t>Stručno usavršavanje zapolenika</t>
  </si>
  <si>
    <t>Uredski materijal</t>
  </si>
  <si>
    <t>Knjige-UDŽBENICI NISU RADNI</t>
  </si>
  <si>
    <t>Službena odjeća i obuća</t>
  </si>
  <si>
    <t>Članarine</t>
  </si>
  <si>
    <t>Materijal za tekuće i inv.održavanje</t>
  </si>
  <si>
    <t>Financijski rashodi</t>
  </si>
  <si>
    <t>Bankarske usluge i usluge platnog prom.</t>
  </si>
  <si>
    <t>Uredski materijal i ostali materij. rashodi</t>
  </si>
  <si>
    <t>Ostali nespomen.rashodi poslovanja</t>
  </si>
  <si>
    <t>Uredski materijal i ostali materija.rashodi</t>
  </si>
  <si>
    <t>Usluge tekućeg i investicijs.održavanja</t>
  </si>
  <si>
    <t>Ostali nespomenuti rashodi poslov.</t>
  </si>
  <si>
    <t>Plaće</t>
  </si>
  <si>
    <t>Plaće za redovni rad</t>
  </si>
  <si>
    <t>Doprinosi za obvezno zdrav.osiguranje</t>
  </si>
  <si>
    <t>Uredski materijal i ostali mater.rashodi</t>
  </si>
  <si>
    <t>Sitan inventar</t>
  </si>
  <si>
    <t>Zakupnine i najamnine</t>
  </si>
  <si>
    <t>Pristojbe i naknade-provjera diploma</t>
  </si>
  <si>
    <t>Uređaji,strojevi i oprema za ostale namj.</t>
  </si>
  <si>
    <t>2022.</t>
  </si>
  <si>
    <t>2023.</t>
  </si>
  <si>
    <t>2021.</t>
  </si>
  <si>
    <t>PRIJEDLOG FINANCIJSKOG PLANA (OŠ DRAGUTINA DOMJANIĆA, Sveti Ivan zelina)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</si>
  <si>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</si>
  <si>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</si>
  <si>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</si>
  <si>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Tekući projekt  T100044</t>
  </si>
  <si>
    <t>NABAVA UDŽBENIKA U OSNOVNIM ŠKOLAMA</t>
  </si>
  <si>
    <t>naknade građanima i kućanstvima na temelju osiguranja i druge naknade</t>
  </si>
  <si>
    <t>Usluge promidžbe i informiranja</t>
  </si>
  <si>
    <t>Vlastiti prihodi
3.3.</t>
  </si>
  <si>
    <t>Prihodi za posebne namjene
4.L.</t>
  </si>
  <si>
    <t xml:space="preserve">Tekući projekt T100011 </t>
  </si>
  <si>
    <t>POTPORA ZA PROVEDBU AKTIVNOSTI I PROJEKATA U RURALNOM PODRUČJU-ŠKOLSKA SHEMA</t>
  </si>
  <si>
    <t>Opći prihodi i primici
4.1.</t>
  </si>
  <si>
    <t>Pomoći-Gradski proračun
5.K.</t>
  </si>
  <si>
    <t>Pomoći-Državni proračun
5.K.</t>
  </si>
  <si>
    <t>Donacije 
6.3.</t>
  </si>
  <si>
    <t>Naknade građanima i kućanstvima u naravi - nabava dodatnih materijala,udžbenici koji nisu radni</t>
  </si>
  <si>
    <t>Komunikacijska oprema</t>
  </si>
  <si>
    <r>
      <t xml:space="preserve">PLAN RASHODA I IZDATAKA  </t>
    </r>
    <r>
      <rPr>
        <b/>
        <i/>
        <sz val="14"/>
        <color indexed="10"/>
        <rFont val="Arial"/>
        <family val="2"/>
      </rPr>
      <t>REBALANS 1</t>
    </r>
  </si>
  <si>
    <r>
      <t xml:space="preserve">PLAN PRIHODA I PRIMITAKA  </t>
    </r>
    <r>
      <rPr>
        <b/>
        <i/>
        <sz val="14"/>
        <color indexed="10"/>
        <rFont val="Arial"/>
        <family val="2"/>
      </rPr>
      <t>Rebalans 1</t>
    </r>
  </si>
  <si>
    <r>
      <t xml:space="preserve">PRIJEDLOG FINANCIJSKOG PLANA (OŠ DRAGUTINA DOMJANIĆA, Sveti Ivan Zelina) </t>
    </r>
    <r>
      <rPr>
        <b/>
        <sz val="14"/>
        <color indexed="10"/>
        <rFont val="Arial"/>
        <family val="2"/>
      </rPr>
      <t>Rebalans 1</t>
    </r>
  </si>
  <si>
    <t>FINANCIJSKI PLAN ZA 2020</t>
  </si>
  <si>
    <t>INDEKS%</t>
  </si>
  <si>
    <t>FINANCIJSKI PLAN 2020
Opći prihodi i primici</t>
  </si>
  <si>
    <t>FINANCIJSKI PLAN 2020
Pomoći-držvni proračun</t>
  </si>
  <si>
    <t>FINANCIJSKI PLAN 2020
Vlastiti prihodi</t>
  </si>
  <si>
    <t>FINANCIJSKI PLAN 2020
Prihodi za posebne namjene</t>
  </si>
  <si>
    <t>FINANCIJSKI PLAN 2020
Pomoći gradski proračun</t>
  </si>
  <si>
    <t>FINANCIJSKI PLAN 2020
Donacije</t>
  </si>
  <si>
    <t>REBALANS 1
UKUPNO</t>
  </si>
  <si>
    <t>Ostale intelektualne usluge</t>
  </si>
  <si>
    <t>Naknade troškova osobama izvan RO</t>
  </si>
  <si>
    <t>Knjige-udžbenici</t>
  </si>
  <si>
    <t>Doprinosi za obvezno tdrav.osiguranje</t>
  </si>
  <si>
    <t>FINANCIJSKI PLAN 2020
Pomoći AZOO</t>
  </si>
  <si>
    <r>
      <t xml:space="preserve">Opći prihodi i primici
</t>
    </r>
    <r>
      <rPr>
        <b/>
        <sz val="10"/>
        <color indexed="10"/>
        <rFont val="Arial"/>
        <family val="2"/>
      </rPr>
      <t>REBALANS 1</t>
    </r>
    <r>
      <rPr>
        <b/>
        <sz val="10"/>
        <color indexed="8"/>
        <rFont val="Arial"/>
        <family val="2"/>
      </rPr>
      <t xml:space="preserve">
4.1.</t>
    </r>
  </si>
  <si>
    <r>
      <t xml:space="preserve">Pomoći - državni proračun
</t>
    </r>
    <r>
      <rPr>
        <b/>
        <sz val="10"/>
        <color indexed="10"/>
        <rFont val="Arial"/>
        <family val="2"/>
      </rPr>
      <t>REBALANS 1</t>
    </r>
    <r>
      <rPr>
        <b/>
        <sz val="10"/>
        <color indexed="8"/>
        <rFont val="Arial"/>
        <family val="2"/>
      </rPr>
      <t xml:space="preserve">
5.K.</t>
    </r>
  </si>
  <si>
    <r>
      <t xml:space="preserve">Donacije
</t>
    </r>
    <r>
      <rPr>
        <b/>
        <sz val="9"/>
        <color indexed="10"/>
        <rFont val="Arial"/>
        <family val="2"/>
      </rPr>
      <t>REBALANS 1</t>
    </r>
    <r>
      <rPr>
        <b/>
        <sz val="10"/>
        <color indexed="8"/>
        <rFont val="Arial"/>
        <family val="2"/>
      </rPr>
      <t xml:space="preserve">
6.3.</t>
    </r>
  </si>
  <si>
    <r>
      <t xml:space="preserve">Pomoći - AZOO
</t>
    </r>
    <r>
      <rPr>
        <b/>
        <sz val="9"/>
        <color indexed="10"/>
        <rFont val="Arial"/>
        <family val="2"/>
      </rPr>
      <t>REBALANS 1</t>
    </r>
    <r>
      <rPr>
        <b/>
        <sz val="10"/>
        <color indexed="8"/>
        <rFont val="Arial"/>
        <family val="2"/>
      </rPr>
      <t xml:space="preserve">
5.K.</t>
    </r>
  </si>
  <si>
    <r>
      <t xml:space="preserve">Pomoći - gradski proračun
</t>
    </r>
    <r>
      <rPr>
        <b/>
        <sz val="9"/>
        <color indexed="10"/>
        <rFont val="Arial"/>
        <family val="2"/>
      </rPr>
      <t>REBALANS 1</t>
    </r>
    <r>
      <rPr>
        <b/>
        <sz val="10"/>
        <color indexed="8"/>
        <rFont val="Arial"/>
        <family val="2"/>
      </rPr>
      <t xml:space="preserve">
5.K.</t>
    </r>
  </si>
  <si>
    <r>
      <t xml:space="preserve">Prihodi za posebne namjene
</t>
    </r>
    <r>
      <rPr>
        <b/>
        <sz val="9"/>
        <color indexed="10"/>
        <rFont val="Arial"/>
        <family val="2"/>
      </rPr>
      <t>REBALANS 1</t>
    </r>
    <r>
      <rPr>
        <b/>
        <sz val="10"/>
        <color indexed="8"/>
        <rFont val="Arial"/>
        <family val="2"/>
      </rPr>
      <t xml:space="preserve">
4.L.</t>
    </r>
  </si>
  <si>
    <r>
      <t xml:space="preserve">Vlastiti prihodi
</t>
    </r>
    <r>
      <rPr>
        <b/>
        <sz val="9"/>
        <color indexed="10"/>
        <rFont val="Arial"/>
        <family val="2"/>
      </rPr>
      <t>REBALANS 1</t>
    </r>
    <r>
      <rPr>
        <b/>
        <sz val="10"/>
        <color indexed="8"/>
        <rFont val="Arial"/>
        <family val="2"/>
      </rPr>
      <t xml:space="preserve">
3.3.</t>
    </r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</si>
</sst>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0"/>
    <numFmt numFmtId="180" formatCode="#,##0.0000"/>
  </numFmts>
  <fonts count="8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i/>
      <sz val="7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3" fillId="44" borderId="7" applyNumberFormat="0" applyAlignment="0" applyProtection="0"/>
    <xf numFmtId="0" fontId="64" fillId="44" borderId="8" applyNumberFormat="0" applyAlignment="0" applyProtection="0"/>
    <xf numFmtId="0" fontId="15" fillId="0" borderId="9" applyNumberFormat="0" applyFill="0" applyAlignment="0" applyProtection="0"/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0" fillId="46" borderId="0" applyNumberFormat="0" applyBorder="0" applyAlignment="0" applyProtection="0"/>
    <xf numFmtId="0" fontId="71" fillId="0" borderId="0">
      <alignment/>
      <protection/>
    </xf>
    <xf numFmtId="0" fontId="6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3" fillId="47" borderId="1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6" fillId="0" borderId="18" applyNumberFormat="0" applyFill="0" applyAlignment="0" applyProtection="0"/>
    <xf numFmtId="0" fontId="7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8" fillId="0" borderId="0" xfId="0" applyNumberFormat="1" applyFont="1" applyFill="1" applyBorder="1" applyAlignment="1" applyProtection="1">
      <alignment/>
      <protection/>
    </xf>
    <xf numFmtId="0" fontId="7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1" fontId="21" fillId="0" borderId="30" xfId="0" applyNumberFormat="1" applyFont="1" applyBorder="1" applyAlignment="1">
      <alignment horizontal="left" wrapText="1"/>
    </xf>
    <xf numFmtId="0" fontId="25" fillId="0" borderId="19" xfId="0" applyNumberFormat="1" applyFont="1" applyFill="1" applyBorder="1" applyAlignment="1" applyProtection="1">
      <alignment wrapText="1"/>
      <protection/>
    </xf>
    <xf numFmtId="0" fontId="80" fillId="0" borderId="0" xfId="87" applyFont="1" applyFill="1" applyAlignment="1">
      <alignment horizontal="left" vertical="center" wrapText="1" readingOrder="1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0" fontId="81" fillId="51" borderId="19" xfId="87" applyFont="1" applyFill="1" applyBorder="1" applyAlignment="1">
      <alignment horizontal="left" vertical="center" wrapText="1" readingOrder="1"/>
      <protection/>
    </xf>
    <xf numFmtId="4" fontId="81" fillId="51" borderId="19" xfId="87" applyNumberFormat="1" applyFont="1" applyFill="1" applyBorder="1" applyAlignment="1">
      <alignment horizontal="right" vertical="center" wrapText="1" readingOrder="1"/>
      <protection/>
    </xf>
    <xf numFmtId="0" fontId="81" fillId="52" borderId="19" xfId="87" applyFont="1" applyFill="1" applyBorder="1" applyAlignment="1">
      <alignment horizontal="left" vertical="center" wrapText="1" readingOrder="1"/>
      <protection/>
    </xf>
    <xf numFmtId="4" fontId="81" fillId="52" borderId="19" xfId="87" applyNumberFormat="1" applyFont="1" applyFill="1" applyBorder="1" applyAlignment="1">
      <alignment horizontal="right" vertical="center" wrapText="1" readingOrder="1"/>
      <protection/>
    </xf>
    <xf numFmtId="0" fontId="81" fillId="0" borderId="19" xfId="87" applyFont="1" applyFill="1" applyBorder="1" applyAlignment="1">
      <alignment horizontal="left" vertical="center" wrapText="1" readingOrder="1"/>
      <protection/>
    </xf>
    <xf numFmtId="0" fontId="82" fillId="0" borderId="19" xfId="87" applyFont="1" applyFill="1" applyBorder="1" applyAlignment="1">
      <alignment horizontal="left" vertical="center" wrapText="1" readingOrder="1"/>
      <protection/>
    </xf>
    <xf numFmtId="0" fontId="81" fillId="0" borderId="19" xfId="87" applyFont="1" applyFill="1" applyBorder="1" applyAlignment="1">
      <alignment horizontal="left" vertical="center" wrapText="1" readingOrder="1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0" fontId="81" fillId="52" borderId="19" xfId="87" applyFont="1" applyFill="1" applyBorder="1" applyAlignment="1">
      <alignment horizontal="left" vertical="center" wrapText="1" readingOrder="1"/>
      <protection/>
    </xf>
    <xf numFmtId="4" fontId="81" fillId="52" borderId="19" xfId="87" applyNumberFormat="1" applyFont="1" applyFill="1" applyBorder="1" applyAlignment="1">
      <alignment horizontal="right" vertical="center" wrapText="1" readingOrder="1"/>
      <protection/>
    </xf>
    <xf numFmtId="1" fontId="21" fillId="0" borderId="31" xfId="0" applyNumberFormat="1" applyFont="1" applyBorder="1" applyAlignment="1">
      <alignment horizontal="left" wrapText="1"/>
    </xf>
    <xf numFmtId="1" fontId="22" fillId="0" borderId="30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1" fontId="22" fillId="0" borderId="29" xfId="0" applyNumberFormat="1" applyFont="1" applyBorder="1" applyAlignment="1">
      <alignment horizontal="left" wrapText="1"/>
    </xf>
    <xf numFmtId="1" fontId="22" fillId="0" borderId="32" xfId="0" applyNumberFormat="1" applyFont="1" applyBorder="1" applyAlignment="1">
      <alignment horizontal="left" wrapText="1"/>
    </xf>
    <xf numFmtId="0" fontId="26" fillId="0" borderId="19" xfId="0" applyNumberFormat="1" applyFont="1" applyFill="1" applyBorder="1" applyAlignment="1" applyProtection="1">
      <alignment horizontal="left" wrapText="1"/>
      <protection/>
    </xf>
    <xf numFmtId="0" fontId="81" fillId="51" borderId="19" xfId="87" applyFont="1" applyFill="1" applyBorder="1" applyAlignment="1">
      <alignment horizontal="left" vertical="center" wrapText="1"/>
      <protection/>
    </xf>
    <xf numFmtId="0" fontId="81" fillId="52" borderId="19" xfId="87" applyFont="1" applyFill="1" applyBorder="1" applyAlignment="1">
      <alignment horizontal="left" vertic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81" fillId="52" borderId="19" xfId="87" applyFont="1" applyFill="1" applyBorder="1" applyAlignment="1">
      <alignment horizontal="left" vertical="center" wrapText="1"/>
      <protection/>
    </xf>
    <xf numFmtId="0" fontId="81" fillId="0" borderId="19" xfId="87" applyFont="1" applyFill="1" applyBorder="1" applyAlignment="1">
      <alignment horizontal="center" vertical="center" wrapText="1"/>
      <protection/>
    </xf>
    <xf numFmtId="0" fontId="82" fillId="0" borderId="19" xfId="87" applyFont="1" applyFill="1" applyBorder="1" applyAlignment="1">
      <alignment horizontal="center" vertic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4" fillId="35" borderId="0" xfId="0" applyNumberFormat="1" applyFont="1" applyFill="1" applyBorder="1" applyAlignment="1" applyProtection="1">
      <alignment horizontal="center" wrapText="1"/>
      <protection/>
    </xf>
    <xf numFmtId="0" fontId="22" fillId="53" borderId="0" xfId="0" applyNumberFormat="1" applyFont="1" applyFill="1" applyBorder="1" applyAlignment="1" applyProtection="1">
      <alignment/>
      <protection/>
    </xf>
    <xf numFmtId="0" fontId="22" fillId="26" borderId="19" xfId="0" applyNumberFormat="1" applyFont="1" applyFill="1" applyBorder="1" applyAlignment="1" applyProtection="1">
      <alignment horizontal="left" wrapText="1"/>
      <protection/>
    </xf>
    <xf numFmtId="0" fontId="22" fillId="26" borderId="19" xfId="0" applyNumberFormat="1" applyFont="1" applyFill="1" applyBorder="1" applyAlignment="1" applyProtection="1">
      <alignment wrapText="1"/>
      <protection/>
    </xf>
    <xf numFmtId="4" fontId="22" fillId="26" borderId="19" xfId="0" applyNumberFormat="1" applyFont="1" applyFill="1" applyBorder="1" applyAlignment="1" applyProtection="1">
      <alignment/>
      <protection/>
    </xf>
    <xf numFmtId="0" fontId="83" fillId="0" borderId="19" xfId="87" applyFont="1" applyFill="1" applyBorder="1" applyAlignment="1">
      <alignment horizontal="center" vertical="center" wrapText="1"/>
      <protection/>
    </xf>
    <xf numFmtId="4" fontId="38" fillId="0" borderId="19" xfId="0" applyNumberFormat="1" applyFont="1" applyFill="1" applyBorder="1" applyAlignment="1" applyProtection="1">
      <alignment horizontal="right"/>
      <protection/>
    </xf>
    <xf numFmtId="0" fontId="81" fillId="0" borderId="19" xfId="87" applyFont="1" applyFill="1" applyBorder="1" applyAlignment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wrapText="1"/>
      <protection/>
    </xf>
    <xf numFmtId="0" fontId="22" fillId="0" borderId="19" xfId="0" applyNumberFormat="1" applyFont="1" applyFill="1" applyBorder="1" applyAlignment="1" applyProtection="1">
      <alignment wrapText="1"/>
      <protection/>
    </xf>
    <xf numFmtId="4" fontId="22" fillId="0" borderId="19" xfId="0" applyNumberFormat="1" applyFont="1" applyFill="1" applyBorder="1" applyAlignment="1" applyProtection="1">
      <alignment horizontal="right"/>
      <protection/>
    </xf>
    <xf numFmtId="4" fontId="21" fillId="0" borderId="33" xfId="0" applyNumberFormat="1" applyFont="1" applyBorder="1" applyAlignment="1">
      <alignment/>
    </xf>
    <xf numFmtId="4" fontId="22" fillId="0" borderId="26" xfId="0" applyNumberFormat="1" applyFont="1" applyBorder="1" applyAlignment="1">
      <alignment/>
    </xf>
    <xf numFmtId="4" fontId="22" fillId="0" borderId="34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2" fillId="0" borderId="35" xfId="0" applyNumberFormat="1" applyFont="1" applyBorder="1" applyAlignment="1">
      <alignment/>
    </xf>
    <xf numFmtId="4" fontId="22" fillId="0" borderId="33" xfId="0" applyNumberFormat="1" applyFont="1" applyBorder="1" applyAlignment="1">
      <alignment/>
    </xf>
    <xf numFmtId="4" fontId="22" fillId="0" borderId="36" xfId="0" applyNumberFormat="1" applyFont="1" applyBorder="1" applyAlignment="1">
      <alignment/>
    </xf>
    <xf numFmtId="4" fontId="22" fillId="0" borderId="37" xfId="0" applyNumberFormat="1" applyFont="1" applyBorder="1" applyAlignment="1">
      <alignment/>
    </xf>
    <xf numFmtId="4" fontId="22" fillId="0" borderId="38" xfId="0" applyNumberFormat="1" applyFont="1" applyBorder="1" applyAlignment="1">
      <alignment/>
    </xf>
    <xf numFmtId="4" fontId="22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/>
    </xf>
    <xf numFmtId="4" fontId="22" fillId="0" borderId="41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0" fontId="21" fillId="7" borderId="21" xfId="0" applyNumberFormat="1" applyFont="1" applyFill="1" applyBorder="1" applyAlignment="1" applyProtection="1">
      <alignment/>
      <protection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33" fillId="50" borderId="22" xfId="0" applyNumberFormat="1" applyFont="1" applyFill="1" applyBorder="1" applyAlignment="1" quotePrefix="1">
      <alignment horizontal="right"/>
    </xf>
    <xf numFmtId="4" fontId="33" fillId="7" borderId="22" xfId="0" applyNumberFormat="1" applyFont="1" applyFill="1" applyBorder="1" applyAlignment="1" quotePrefix="1">
      <alignment horizontal="right"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 applyProtection="1">
      <alignment horizontal="right" wrapText="1"/>
      <protection/>
    </xf>
    <xf numFmtId="4" fontId="33" fillId="0" borderId="19" xfId="0" applyNumberFormat="1" applyFont="1" applyBorder="1" applyAlignment="1">
      <alignment horizontal="right"/>
    </xf>
    <xf numFmtId="4" fontId="33" fillId="50" borderId="19" xfId="0" applyNumberFormat="1" applyFont="1" applyFill="1" applyBorder="1" applyAlignment="1" applyProtection="1">
      <alignment horizontal="right" wrapText="1"/>
      <protection/>
    </xf>
    <xf numFmtId="0" fontId="26" fillId="35" borderId="19" xfId="0" applyNumberFormat="1" applyFont="1" applyFill="1" applyBorder="1" applyAlignment="1" applyProtection="1">
      <alignment horizontal="center" vertical="center" textRotation="255" wrapText="1"/>
      <protection/>
    </xf>
    <xf numFmtId="0" fontId="79" fillId="35" borderId="19" xfId="0" applyNumberFormat="1" applyFont="1" applyFill="1" applyBorder="1" applyAlignment="1" applyProtection="1">
      <alignment horizontal="center" vertical="center" wrapText="1"/>
      <protection/>
    </xf>
    <xf numFmtId="4" fontId="25" fillId="0" borderId="19" xfId="0" applyNumberFormat="1" applyFont="1" applyFill="1" applyBorder="1" applyAlignment="1" applyProtection="1">
      <alignment wrapText="1"/>
      <protection/>
    </xf>
    <xf numFmtId="4" fontId="26" fillId="0" borderId="19" xfId="0" applyNumberFormat="1" applyFont="1" applyFill="1" applyBorder="1" applyAlignment="1" applyProtection="1">
      <alignment wrapText="1"/>
      <protection/>
    </xf>
    <xf numFmtId="4" fontId="26" fillId="0" borderId="19" xfId="0" applyNumberFormat="1" applyFont="1" applyFill="1" applyBorder="1" applyAlignment="1" applyProtection="1">
      <alignment wrapText="1"/>
      <protection/>
    </xf>
    <xf numFmtId="4" fontId="81" fillId="0" borderId="19" xfId="87" applyNumberFormat="1" applyFont="1" applyFill="1" applyBorder="1" applyAlignment="1">
      <alignment horizontal="right" vertical="center" wrapText="1" readingOrder="1"/>
      <protection/>
    </xf>
    <xf numFmtId="4" fontId="82" fillId="0" borderId="19" xfId="87" applyNumberFormat="1" applyFont="1" applyFill="1" applyBorder="1" applyAlignment="1">
      <alignment horizontal="right" vertical="center" wrapText="1" readingOrder="1"/>
      <protection/>
    </xf>
    <xf numFmtId="4" fontId="81" fillId="54" borderId="19" xfId="87" applyNumberFormat="1" applyFont="1" applyFill="1" applyBorder="1" applyAlignment="1">
      <alignment horizontal="right" vertical="center" wrapText="1" readingOrder="1"/>
      <protection/>
    </xf>
    <xf numFmtId="4" fontId="22" fillId="26" borderId="19" xfId="0" applyNumberFormat="1" applyFont="1" applyFill="1" applyBorder="1" applyAlignment="1" applyProtection="1">
      <alignment horizontal="right" wrapText="1"/>
      <protection/>
    </xf>
    <xf numFmtId="4" fontId="81" fillId="52" borderId="19" xfId="87" applyNumberFormat="1" applyFont="1" applyFill="1" applyBorder="1" applyAlignment="1">
      <alignment horizontal="left" vertical="center" wrapText="1" readingOrder="1"/>
      <protection/>
    </xf>
    <xf numFmtId="0" fontId="81" fillId="54" borderId="19" xfId="87" applyFont="1" applyFill="1" applyBorder="1" applyAlignment="1">
      <alignment horizontal="left" vertical="center" wrapText="1" readingOrder="1"/>
      <protection/>
    </xf>
    <xf numFmtId="0" fontId="81" fillId="54" borderId="19" xfId="87" applyFont="1" applyFill="1" applyBorder="1" applyAlignment="1">
      <alignment horizontal="center" vertical="center" wrapText="1"/>
      <protection/>
    </xf>
    <xf numFmtId="0" fontId="82" fillId="54" borderId="19" xfId="87" applyFont="1" applyFill="1" applyBorder="1" applyAlignment="1">
      <alignment horizontal="center" vertical="center" wrapText="1"/>
      <protection/>
    </xf>
    <xf numFmtId="0" fontId="82" fillId="54" borderId="19" xfId="87" applyFont="1" applyFill="1" applyBorder="1" applyAlignment="1">
      <alignment horizontal="left" vertical="center" wrapText="1" readingOrder="1"/>
      <protection/>
    </xf>
    <xf numFmtId="4" fontId="82" fillId="54" borderId="19" xfId="87" applyNumberFormat="1" applyFont="1" applyFill="1" applyBorder="1" applyAlignment="1">
      <alignment horizontal="right" vertical="center" wrapText="1" readingOrder="1"/>
      <protection/>
    </xf>
    <xf numFmtId="4" fontId="82" fillId="51" borderId="19" xfId="87" applyNumberFormat="1" applyFont="1" applyFill="1" applyBorder="1" applyAlignment="1">
      <alignment horizontal="right" vertical="center" wrapText="1" readingOrder="1"/>
      <protection/>
    </xf>
    <xf numFmtId="0" fontId="25" fillId="53" borderId="0" xfId="0" applyNumberFormat="1" applyFont="1" applyFill="1" applyBorder="1" applyAlignment="1" applyProtection="1">
      <alignment/>
      <protection/>
    </xf>
    <xf numFmtId="4" fontId="82" fillId="52" borderId="19" xfId="87" applyNumberFormat="1" applyFont="1" applyFill="1" applyBorder="1" applyAlignment="1">
      <alignment horizontal="right" vertical="center" wrapText="1" readingOrder="1"/>
      <protection/>
    </xf>
    <xf numFmtId="4" fontId="84" fillId="51" borderId="19" xfId="87" applyNumberFormat="1" applyFont="1" applyFill="1" applyBorder="1" applyAlignment="1">
      <alignment horizontal="right" vertical="center" wrapText="1" readingOrder="1"/>
      <protection/>
    </xf>
    <xf numFmtId="4" fontId="21" fillId="0" borderId="19" xfId="0" applyNumberFormat="1" applyFont="1" applyFill="1" applyBorder="1" applyAlignment="1" applyProtection="1">
      <alignment horizontal="right"/>
      <protection/>
    </xf>
    <xf numFmtId="4" fontId="32" fillId="0" borderId="19" xfId="0" applyNumberFormat="1" applyFont="1" applyFill="1" applyBorder="1" applyAlignment="1" applyProtection="1">
      <alignment horizontal="right"/>
      <protection/>
    </xf>
    <xf numFmtId="178" fontId="45" fillId="26" borderId="19" xfId="0" applyNumberFormat="1" applyFont="1" applyFill="1" applyBorder="1" applyAlignment="1" applyProtection="1">
      <alignment/>
      <protection/>
    </xf>
    <xf numFmtId="178" fontId="85" fillId="51" borderId="19" xfId="87" applyNumberFormat="1" applyFont="1" applyFill="1" applyBorder="1" applyAlignment="1">
      <alignment horizontal="right" vertical="center" wrapText="1" readingOrder="1"/>
      <protection/>
    </xf>
    <xf numFmtId="4" fontId="85" fillId="52" borderId="19" xfId="87" applyNumberFormat="1" applyFont="1" applyFill="1" applyBorder="1" applyAlignment="1">
      <alignment horizontal="right" vertical="center" wrapText="1" readingOrder="1"/>
      <protection/>
    </xf>
    <xf numFmtId="178" fontId="32" fillId="0" borderId="19" xfId="0" applyNumberFormat="1" applyFont="1" applyFill="1" applyBorder="1" applyAlignment="1" applyProtection="1">
      <alignment horizontal="right"/>
      <protection/>
    </xf>
    <xf numFmtId="178" fontId="46" fillId="0" borderId="19" xfId="0" applyNumberFormat="1" applyFont="1" applyFill="1" applyBorder="1" applyAlignment="1" applyProtection="1">
      <alignment horizontal="right"/>
      <protection/>
    </xf>
    <xf numFmtId="3" fontId="32" fillId="0" borderId="19" xfId="0" applyNumberFormat="1" applyFont="1" applyFill="1" applyBorder="1" applyAlignment="1" applyProtection="1">
      <alignment horizontal="right"/>
      <protection/>
    </xf>
    <xf numFmtId="178" fontId="85" fillId="52" borderId="19" xfId="87" applyNumberFormat="1" applyFont="1" applyFill="1" applyBorder="1" applyAlignment="1">
      <alignment horizontal="right" vertical="center" wrapText="1" readingOrder="1"/>
      <protection/>
    </xf>
    <xf numFmtId="178" fontId="86" fillId="52" borderId="19" xfId="87" applyNumberFormat="1" applyFont="1" applyFill="1" applyBorder="1" applyAlignment="1">
      <alignment horizontal="right" vertical="center" wrapText="1" readingOrder="1"/>
      <protection/>
    </xf>
    <xf numFmtId="4" fontId="85" fillId="51" borderId="19" xfId="87" applyNumberFormat="1" applyFont="1" applyFill="1" applyBorder="1" applyAlignment="1">
      <alignment horizontal="right" vertical="center" wrapText="1" readingOrder="1"/>
      <protection/>
    </xf>
    <xf numFmtId="3" fontId="87" fillId="51" borderId="19" xfId="87" applyNumberFormat="1" applyFont="1" applyFill="1" applyBorder="1" applyAlignment="1">
      <alignment horizontal="right" vertical="center" wrapText="1" readingOrder="1"/>
      <protection/>
    </xf>
    <xf numFmtId="4" fontId="85" fillId="54" borderId="19" xfId="87" applyNumberFormat="1" applyFont="1" applyFill="1" applyBorder="1" applyAlignment="1">
      <alignment horizontal="right" vertical="center" wrapText="1" readingOrder="1"/>
      <protection/>
    </xf>
    <xf numFmtId="3" fontId="86" fillId="52" borderId="19" xfId="87" applyNumberFormat="1" applyFont="1" applyFill="1" applyBorder="1" applyAlignment="1">
      <alignment horizontal="right" vertical="center" wrapText="1" readingOrder="1"/>
      <protection/>
    </xf>
    <xf numFmtId="3" fontId="46" fillId="0" borderId="19" xfId="0" applyNumberFormat="1" applyFont="1" applyFill="1" applyBorder="1" applyAlignment="1" applyProtection="1">
      <alignment horizontal="right"/>
      <protection/>
    </xf>
    <xf numFmtId="4" fontId="47" fillId="26" borderId="19" xfId="0" applyNumberFormat="1" applyFont="1" applyFill="1" applyBorder="1" applyAlignment="1" applyProtection="1">
      <alignment/>
      <protection/>
    </xf>
    <xf numFmtId="4" fontId="47" fillId="0" borderId="19" xfId="0" applyNumberFormat="1" applyFont="1" applyFill="1" applyBorder="1" applyAlignment="1" applyProtection="1">
      <alignment horizontal="right"/>
      <protection/>
    </xf>
    <xf numFmtId="4" fontId="48" fillId="26" borderId="19" xfId="0" applyNumberFormat="1" applyFont="1" applyFill="1" applyBorder="1" applyAlignment="1" applyProtection="1">
      <alignment/>
      <protection/>
    </xf>
    <xf numFmtId="4" fontId="87" fillId="51" borderId="19" xfId="87" applyNumberFormat="1" applyFont="1" applyFill="1" applyBorder="1" applyAlignment="1">
      <alignment horizontal="right" vertical="center" wrapText="1" readingOrder="1"/>
      <protection/>
    </xf>
    <xf numFmtId="4" fontId="87" fillId="52" borderId="19" xfId="87" applyNumberFormat="1" applyFont="1" applyFill="1" applyBorder="1" applyAlignment="1">
      <alignment horizontal="right" vertical="center" wrapText="1" readingOrder="1"/>
      <protection/>
    </xf>
    <xf numFmtId="4" fontId="49" fillId="0" borderId="19" xfId="0" applyNumberFormat="1" applyFont="1" applyFill="1" applyBorder="1" applyAlignment="1" applyProtection="1">
      <alignment horizontal="right"/>
      <protection/>
    </xf>
    <xf numFmtId="4" fontId="46" fillId="0" borderId="19" xfId="0" applyNumberFormat="1" applyFont="1" applyFill="1" applyBorder="1" applyAlignment="1" applyProtection="1">
      <alignment horizontal="right"/>
      <protection/>
    </xf>
    <xf numFmtId="4" fontId="86" fillId="52" borderId="19" xfId="87" applyNumberFormat="1" applyFont="1" applyFill="1" applyBorder="1" applyAlignment="1">
      <alignment horizontal="right" vertical="center" wrapText="1" readingOrder="1"/>
      <protection/>
    </xf>
    <xf numFmtId="0" fontId="32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/>
      <protection/>
    </xf>
    <xf numFmtId="4" fontId="83" fillId="51" borderId="19" xfId="87" applyNumberFormat="1" applyFont="1" applyFill="1" applyBorder="1" applyAlignment="1">
      <alignment horizontal="right" vertical="center" wrapText="1" readingOrder="1"/>
      <protection/>
    </xf>
    <xf numFmtId="4" fontId="83" fillId="52" borderId="19" xfId="87" applyNumberFormat="1" applyFont="1" applyFill="1" applyBorder="1" applyAlignment="1">
      <alignment horizontal="right" vertical="center" wrapText="1" readingOrder="1"/>
      <protection/>
    </xf>
    <xf numFmtId="4" fontId="50" fillId="0" borderId="19" xfId="0" applyNumberFormat="1" applyFont="1" applyFill="1" applyBorder="1" applyAlignment="1" applyProtection="1">
      <alignment horizontal="right"/>
      <protection/>
    </xf>
    <xf numFmtId="4" fontId="83" fillId="54" borderId="19" xfId="87" applyNumberFormat="1" applyFont="1" applyFill="1" applyBorder="1" applyAlignment="1">
      <alignment horizontal="right" vertical="center" wrapText="1" readingOrder="1"/>
      <protection/>
    </xf>
    <xf numFmtId="4" fontId="51" fillId="0" borderId="19" xfId="0" applyNumberFormat="1" applyFont="1" applyFill="1" applyBorder="1" applyAlignment="1" applyProtection="1">
      <alignment horizontal="right"/>
      <protection/>
    </xf>
    <xf numFmtId="0" fontId="24" fillId="35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46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4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47" xfId="0" applyNumberFormat="1" applyFont="1" applyBorder="1" applyAlignment="1">
      <alignment horizontal="center"/>
    </xf>
    <xf numFmtId="4" fontId="22" fillId="0" borderId="48" xfId="0" applyNumberFormat="1" applyFont="1" applyBorder="1" applyAlignment="1">
      <alignment horizontal="center"/>
    </xf>
    <xf numFmtId="4" fontId="22" fillId="0" borderId="49" xfId="0" applyNumberFormat="1" applyFont="1" applyBorder="1" applyAlignment="1">
      <alignment horizontal="center"/>
    </xf>
    <xf numFmtId="0" fontId="27" fillId="0" borderId="50" xfId="0" applyNumberFormat="1" applyFont="1" applyFill="1" applyBorder="1" applyAlignment="1" applyProtection="1" quotePrefix="1">
      <alignment horizontal="left" wrapText="1"/>
      <protection/>
    </xf>
    <xf numFmtId="0" fontId="34" fillId="0" borderId="50" xfId="0" applyNumberFormat="1" applyFont="1" applyFill="1" applyBorder="1" applyAlignment="1" applyProtection="1">
      <alignment wrapText="1"/>
      <protection/>
    </xf>
    <xf numFmtId="0" fontId="36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 applyProtection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F12" sqref="F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212"/>
      <c r="B2" s="212"/>
      <c r="C2" s="212"/>
      <c r="D2" s="212"/>
      <c r="E2" s="212"/>
      <c r="F2" s="212"/>
      <c r="G2" s="212"/>
      <c r="H2" s="212"/>
    </row>
    <row r="3" spans="1:8" ht="48" customHeight="1">
      <c r="A3" s="213" t="s">
        <v>198</v>
      </c>
      <c r="B3" s="213"/>
      <c r="C3" s="213"/>
      <c r="D3" s="213"/>
      <c r="E3" s="213"/>
      <c r="F3" s="213"/>
      <c r="G3" s="213"/>
      <c r="H3" s="213"/>
    </row>
    <row r="4" spans="1:8" s="47" customFormat="1" ht="26.25" customHeight="1">
      <c r="A4" s="213" t="s">
        <v>30</v>
      </c>
      <c r="B4" s="213"/>
      <c r="C4" s="213"/>
      <c r="D4" s="213"/>
      <c r="E4" s="213"/>
      <c r="F4" s="213"/>
      <c r="G4" s="214"/>
      <c r="H4" s="214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179</v>
      </c>
      <c r="G6" s="54" t="s">
        <v>180</v>
      </c>
      <c r="H6" s="55" t="s">
        <v>181</v>
      </c>
      <c r="I6" s="56"/>
    </row>
    <row r="7" spans="1:9" ht="27.75" customHeight="1">
      <c r="A7" s="215" t="s">
        <v>31</v>
      </c>
      <c r="B7" s="216"/>
      <c r="C7" s="216"/>
      <c r="D7" s="216"/>
      <c r="E7" s="217"/>
      <c r="F7" s="157">
        <f>+F8+F9</f>
        <v>14258621.7</v>
      </c>
      <c r="G7" s="157"/>
      <c r="H7" s="157">
        <f>+H8+H9</f>
        <v>0</v>
      </c>
      <c r="I7" s="64"/>
    </row>
    <row r="8" spans="1:8" ht="22.5" customHeight="1">
      <c r="A8" s="218" t="s">
        <v>0</v>
      </c>
      <c r="B8" s="219"/>
      <c r="C8" s="219"/>
      <c r="D8" s="219"/>
      <c r="E8" s="220"/>
      <c r="F8" s="158">
        <v>14258621.7</v>
      </c>
      <c r="G8" s="158"/>
      <c r="H8" s="158"/>
    </row>
    <row r="9" spans="1:8" ht="22.5" customHeight="1">
      <c r="A9" s="221" t="s">
        <v>33</v>
      </c>
      <c r="B9" s="220"/>
      <c r="C9" s="220"/>
      <c r="D9" s="220"/>
      <c r="E9" s="220"/>
      <c r="F9" s="69"/>
      <c r="G9" s="69"/>
      <c r="H9" s="69"/>
    </row>
    <row r="10" spans="1:8" ht="22.5" customHeight="1">
      <c r="A10" s="65" t="s">
        <v>32</v>
      </c>
      <c r="B10" s="68"/>
      <c r="C10" s="68"/>
      <c r="D10" s="68"/>
      <c r="E10" s="68"/>
      <c r="F10" s="157">
        <f>F11+F12</f>
        <v>14258621.700000001</v>
      </c>
      <c r="G10" s="157"/>
      <c r="H10" s="157">
        <f aca="true" t="shared" si="0" ref="G10:H12">G10</f>
        <v>0</v>
      </c>
    </row>
    <row r="11" spans="1:10" ht="22.5" customHeight="1">
      <c r="A11" s="222" t="s">
        <v>1</v>
      </c>
      <c r="B11" s="219"/>
      <c r="C11" s="219"/>
      <c r="D11" s="219"/>
      <c r="E11" s="223"/>
      <c r="F11" s="158">
        <v>13917743.24</v>
      </c>
      <c r="G11" s="158"/>
      <c r="H11" s="159">
        <f t="shared" si="0"/>
        <v>0</v>
      </c>
      <c r="I11" s="37"/>
      <c r="J11" s="37"/>
    </row>
    <row r="12" spans="1:10" ht="22.5" customHeight="1">
      <c r="A12" s="224" t="s">
        <v>36</v>
      </c>
      <c r="B12" s="220"/>
      <c r="C12" s="220"/>
      <c r="D12" s="220"/>
      <c r="E12" s="220"/>
      <c r="F12" s="160">
        <v>340878.46</v>
      </c>
      <c r="G12" s="160"/>
      <c r="H12" s="159">
        <f t="shared" si="0"/>
        <v>0</v>
      </c>
      <c r="I12" s="37"/>
      <c r="J12" s="37"/>
    </row>
    <row r="13" spans="1:10" ht="22.5" customHeight="1">
      <c r="A13" s="225" t="s">
        <v>2</v>
      </c>
      <c r="B13" s="216"/>
      <c r="C13" s="216"/>
      <c r="D13" s="216"/>
      <c r="E13" s="216"/>
      <c r="F13" s="154"/>
      <c r="G13" s="154">
        <f>+G7-G10</f>
        <v>0</v>
      </c>
      <c r="H13" s="154">
        <f>+H7-H10</f>
        <v>0</v>
      </c>
      <c r="J13" s="37"/>
    </row>
    <row r="14" spans="1:8" ht="25.5" customHeight="1">
      <c r="A14" s="213"/>
      <c r="B14" s="226"/>
      <c r="C14" s="226"/>
      <c r="D14" s="226"/>
      <c r="E14" s="226"/>
      <c r="F14" s="227"/>
      <c r="G14" s="227"/>
      <c r="H14" s="227"/>
    </row>
    <row r="15" spans="1:10" ht="27.75" customHeight="1">
      <c r="A15" s="50"/>
      <c r="B15" s="51"/>
      <c r="C15" s="51"/>
      <c r="D15" s="52"/>
      <c r="E15" s="53"/>
      <c r="F15" s="54" t="s">
        <v>179</v>
      </c>
      <c r="G15" s="54" t="s">
        <v>180</v>
      </c>
      <c r="H15" s="55" t="s">
        <v>181</v>
      </c>
      <c r="J15" s="37"/>
    </row>
    <row r="16" spans="1:10" ht="30.75" customHeight="1">
      <c r="A16" s="228" t="s">
        <v>37</v>
      </c>
      <c r="B16" s="229"/>
      <c r="C16" s="229"/>
      <c r="D16" s="229"/>
      <c r="E16" s="230"/>
      <c r="F16" s="155"/>
      <c r="G16" s="155"/>
      <c r="H16" s="161">
        <f>G16</f>
        <v>0</v>
      </c>
      <c r="J16" s="37"/>
    </row>
    <row r="17" spans="1:10" ht="34.5" customHeight="1">
      <c r="A17" s="231" t="s">
        <v>38</v>
      </c>
      <c r="B17" s="232"/>
      <c r="C17" s="232"/>
      <c r="D17" s="232"/>
      <c r="E17" s="233"/>
      <c r="F17" s="156"/>
      <c r="G17" s="156"/>
      <c r="H17" s="154">
        <f>G17</f>
        <v>0</v>
      </c>
      <c r="J17" s="37"/>
    </row>
    <row r="18" spans="1:10" s="42" customFormat="1" ht="25.5" customHeight="1">
      <c r="A18" s="236"/>
      <c r="B18" s="226"/>
      <c r="C18" s="226"/>
      <c r="D18" s="226"/>
      <c r="E18" s="226"/>
      <c r="F18" s="227"/>
      <c r="G18" s="227"/>
      <c r="H18" s="227"/>
      <c r="J18" s="73"/>
    </row>
    <row r="19" spans="1:11" s="42" customFormat="1" ht="27.75" customHeight="1">
      <c r="A19" s="50"/>
      <c r="B19" s="51"/>
      <c r="C19" s="51"/>
      <c r="D19" s="52"/>
      <c r="E19" s="53"/>
      <c r="F19" s="54" t="s">
        <v>179</v>
      </c>
      <c r="G19" s="54" t="s">
        <v>180</v>
      </c>
      <c r="H19" s="55" t="s">
        <v>181</v>
      </c>
      <c r="J19" s="73"/>
      <c r="K19" s="73"/>
    </row>
    <row r="20" spans="1:10" s="42" customFormat="1" ht="22.5" customHeight="1">
      <c r="A20" s="218" t="s">
        <v>3</v>
      </c>
      <c r="B20" s="219"/>
      <c r="C20" s="219"/>
      <c r="D20" s="219"/>
      <c r="E20" s="219"/>
      <c r="F20" s="57"/>
      <c r="G20" s="57"/>
      <c r="H20" s="57"/>
      <c r="J20" s="73"/>
    </row>
    <row r="21" spans="1:8" s="42" customFormat="1" ht="33.75" customHeight="1">
      <c r="A21" s="218" t="s">
        <v>4</v>
      </c>
      <c r="B21" s="219"/>
      <c r="C21" s="219"/>
      <c r="D21" s="219"/>
      <c r="E21" s="219"/>
      <c r="F21" s="57"/>
      <c r="G21" s="57"/>
      <c r="H21" s="57"/>
    </row>
    <row r="22" spans="1:11" s="42" customFormat="1" ht="22.5" customHeight="1">
      <c r="A22" s="225" t="s">
        <v>5</v>
      </c>
      <c r="B22" s="216"/>
      <c r="C22" s="216"/>
      <c r="D22" s="216"/>
      <c r="E22" s="216"/>
      <c r="F22" s="66">
        <f>F20-F21</f>
        <v>0</v>
      </c>
      <c r="G22" s="66">
        <f>G20-G21</f>
        <v>0</v>
      </c>
      <c r="H22" s="66">
        <f>H20-H21</f>
        <v>0</v>
      </c>
      <c r="J22" s="74"/>
      <c r="K22" s="73"/>
    </row>
    <row r="23" spans="1:8" s="42" customFormat="1" ht="25.5" customHeight="1">
      <c r="A23" s="236"/>
      <c r="B23" s="226"/>
      <c r="C23" s="226"/>
      <c r="D23" s="226"/>
      <c r="E23" s="226"/>
      <c r="F23" s="227"/>
      <c r="G23" s="227"/>
      <c r="H23" s="227"/>
    </row>
    <row r="24" spans="1:8" s="42" customFormat="1" ht="22.5" customHeight="1">
      <c r="A24" s="222" t="s">
        <v>6</v>
      </c>
      <c r="B24" s="219"/>
      <c r="C24" s="219"/>
      <c r="D24" s="219"/>
      <c r="E24" s="219"/>
      <c r="F24" s="57">
        <f>IF((F13+F17+F22)&lt;&gt;0,"NESLAGANJE ZBROJA",(F13+F17+F22))</f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2" customFormat="1" ht="18" customHeight="1">
      <c r="A25" s="59"/>
      <c r="B25" s="49"/>
      <c r="C25" s="49"/>
      <c r="D25" s="49"/>
      <c r="E25" s="49"/>
    </row>
    <row r="26" spans="1:8" ht="42" customHeight="1">
      <c r="A26" s="234" t="s">
        <v>39</v>
      </c>
      <c r="B26" s="235"/>
      <c r="C26" s="235"/>
      <c r="D26" s="235"/>
      <c r="E26" s="235"/>
      <c r="F26" s="235"/>
      <c r="G26" s="235"/>
      <c r="H26" s="235"/>
    </row>
    <row r="27" ht="12.75">
      <c r="E27" s="75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6"/>
      <c r="F33" s="39"/>
      <c r="G33" s="39"/>
      <c r="H33" s="39"/>
    </row>
    <row r="34" spans="5:8" ht="12.75">
      <c r="E34" s="76"/>
      <c r="F34" s="37"/>
      <c r="G34" s="37"/>
      <c r="H34" s="37"/>
    </row>
    <row r="35" spans="5:8" ht="12.75">
      <c r="E35" s="76"/>
      <c r="F35" s="37"/>
      <c r="G35" s="37"/>
      <c r="H35" s="37"/>
    </row>
    <row r="36" spans="5:8" ht="12.75">
      <c r="E36" s="76"/>
      <c r="F36" s="37"/>
      <c r="G36" s="37"/>
      <c r="H36" s="37"/>
    </row>
    <row r="37" spans="5:8" ht="12.75">
      <c r="E37" s="76"/>
      <c r="F37" s="37"/>
      <c r="G37" s="37"/>
      <c r="H37" s="37"/>
    </row>
    <row r="38" ht="12.75">
      <c r="E38" s="76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view="pageBreakPreview" zoomScale="120" zoomScaleSheetLayoutView="120" zoomScalePageLayoutView="0" workbookViewId="0" topLeftCell="A1">
      <selection activeCell="F24" sqref="F24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5" width="17.57421875" style="4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213" t="s">
        <v>197</v>
      </c>
      <c r="B1" s="213"/>
      <c r="C1" s="213"/>
      <c r="D1" s="213"/>
      <c r="E1" s="213"/>
      <c r="F1" s="213"/>
      <c r="G1" s="213"/>
      <c r="H1" s="213"/>
      <c r="I1" s="213"/>
    </row>
    <row r="2" spans="1:9" s="1" customFormat="1" ht="13.5" thickBot="1">
      <c r="A2" s="8"/>
      <c r="I2" s="9" t="s">
        <v>8</v>
      </c>
    </row>
    <row r="3" spans="1:9" s="1" customFormat="1" ht="26.25" customHeight="1" thickBot="1">
      <c r="A3" s="62" t="s">
        <v>9</v>
      </c>
      <c r="B3" s="242" t="s">
        <v>177</v>
      </c>
      <c r="C3" s="243"/>
      <c r="D3" s="243"/>
      <c r="E3" s="243"/>
      <c r="F3" s="243"/>
      <c r="G3" s="243"/>
      <c r="H3" s="243"/>
      <c r="I3" s="244"/>
    </row>
    <row r="4" spans="1:9" s="1" customFormat="1" ht="90" thickBot="1">
      <c r="A4" s="63" t="s">
        <v>44</v>
      </c>
      <c r="B4" s="77" t="s">
        <v>190</v>
      </c>
      <c r="C4" s="78" t="s">
        <v>186</v>
      </c>
      <c r="D4" s="78" t="s">
        <v>187</v>
      </c>
      <c r="E4" s="78" t="s">
        <v>191</v>
      </c>
      <c r="F4" s="78" t="s">
        <v>192</v>
      </c>
      <c r="G4" s="78" t="s">
        <v>193</v>
      </c>
      <c r="H4" s="78" t="s">
        <v>34</v>
      </c>
      <c r="I4" s="79" t="s">
        <v>15</v>
      </c>
    </row>
    <row r="5" spans="1:9" s="108" customFormat="1" ht="12.75" customHeight="1">
      <c r="A5" s="110">
        <v>634</v>
      </c>
      <c r="B5" s="133">
        <f aca="true" t="shared" si="0" ref="B5:I5">B6</f>
        <v>0</v>
      </c>
      <c r="C5" s="133">
        <f t="shared" si="0"/>
        <v>0</v>
      </c>
      <c r="D5" s="133">
        <f t="shared" si="0"/>
        <v>43.6</v>
      </c>
      <c r="E5" s="133">
        <f t="shared" si="0"/>
        <v>0</v>
      </c>
      <c r="F5" s="133">
        <f t="shared" si="0"/>
        <v>0</v>
      </c>
      <c r="G5" s="133">
        <f t="shared" si="0"/>
        <v>0</v>
      </c>
      <c r="H5" s="133">
        <f t="shared" si="0"/>
        <v>0</v>
      </c>
      <c r="I5" s="133">
        <f t="shared" si="0"/>
        <v>0</v>
      </c>
    </row>
    <row r="6" spans="1:9" s="1" customFormat="1" ht="12.75">
      <c r="A6" s="80">
        <v>6341</v>
      </c>
      <c r="B6" s="134"/>
      <c r="C6" s="131"/>
      <c r="D6" s="131">
        <v>43.6</v>
      </c>
      <c r="E6" s="131"/>
      <c r="F6" s="131"/>
      <c r="G6" s="131"/>
      <c r="H6" s="135"/>
      <c r="I6" s="136"/>
    </row>
    <row r="7" spans="1:9" s="108" customFormat="1" ht="12.75">
      <c r="A7" s="109">
        <v>636</v>
      </c>
      <c r="B7" s="137">
        <f>B8+B9</f>
        <v>0</v>
      </c>
      <c r="C7" s="138"/>
      <c r="D7" s="138">
        <f>D8+D9</f>
        <v>0</v>
      </c>
      <c r="E7" s="138">
        <f>E8+E9</f>
        <v>353550</v>
      </c>
      <c r="F7" s="138">
        <f>F8+F9</f>
        <v>11422475</v>
      </c>
      <c r="G7" s="138"/>
      <c r="H7" s="139"/>
      <c r="I7" s="140"/>
    </row>
    <row r="8" spans="1:9" s="1" customFormat="1" ht="12.75">
      <c r="A8" s="80">
        <v>6361</v>
      </c>
      <c r="B8" s="134"/>
      <c r="C8" s="131"/>
      <c r="D8" s="131"/>
      <c r="E8" s="131">
        <v>353550</v>
      </c>
      <c r="F8" s="131">
        <v>11290075</v>
      </c>
      <c r="G8" s="131"/>
      <c r="H8" s="135"/>
      <c r="I8" s="136"/>
    </row>
    <row r="9" spans="1:9" s="1" customFormat="1" ht="12.75">
      <c r="A9" s="80">
        <v>6362</v>
      </c>
      <c r="B9" s="134"/>
      <c r="C9" s="131"/>
      <c r="D9" s="131"/>
      <c r="E9" s="131"/>
      <c r="F9" s="131">
        <v>132400</v>
      </c>
      <c r="G9" s="131"/>
      <c r="H9" s="135"/>
      <c r="I9" s="136"/>
    </row>
    <row r="10" spans="1:9" s="108" customFormat="1" ht="12.75">
      <c r="A10" s="109">
        <v>641</v>
      </c>
      <c r="B10" s="137">
        <f>B11</f>
        <v>0</v>
      </c>
      <c r="C10" s="138"/>
      <c r="D10" s="138">
        <f>D11</f>
        <v>0</v>
      </c>
      <c r="E10" s="138">
        <f>E11</f>
        <v>0</v>
      </c>
      <c r="F10" s="138"/>
      <c r="G10" s="138"/>
      <c r="H10" s="139"/>
      <c r="I10" s="140"/>
    </row>
    <row r="11" spans="1:9" s="1" customFormat="1" ht="12.75">
      <c r="A11" s="80">
        <v>6413</v>
      </c>
      <c r="B11" s="134"/>
      <c r="C11" s="131"/>
      <c r="D11" s="131"/>
      <c r="E11" s="131"/>
      <c r="F11" s="131"/>
      <c r="G11" s="131"/>
      <c r="H11" s="135"/>
      <c r="I11" s="136"/>
    </row>
    <row r="12" spans="1:9" s="108" customFormat="1" ht="12.75">
      <c r="A12" s="107">
        <v>652</v>
      </c>
      <c r="B12" s="141">
        <f>B13</f>
        <v>0</v>
      </c>
      <c r="C12" s="142"/>
      <c r="D12" s="142">
        <f>D13</f>
        <v>468090.31</v>
      </c>
      <c r="E12" s="142">
        <f>E13</f>
        <v>0</v>
      </c>
      <c r="F12" s="142"/>
      <c r="G12" s="142">
        <f>G13</f>
        <v>13104.65</v>
      </c>
      <c r="H12" s="143"/>
      <c r="I12" s="144"/>
    </row>
    <row r="13" spans="1:9" s="1" customFormat="1" ht="12.75">
      <c r="A13" s="81">
        <v>6526</v>
      </c>
      <c r="B13" s="145"/>
      <c r="C13" s="146"/>
      <c r="D13" s="146">
        <v>468090.31</v>
      </c>
      <c r="E13" s="146"/>
      <c r="F13" s="146"/>
      <c r="G13" s="146">
        <v>13104.65</v>
      </c>
      <c r="H13" s="147"/>
      <c r="I13" s="148"/>
    </row>
    <row r="14" spans="1:9" s="108" customFormat="1" ht="12.75">
      <c r="A14" s="107">
        <v>661</v>
      </c>
      <c r="B14" s="141">
        <f>B15+B16</f>
        <v>0</v>
      </c>
      <c r="C14" s="142">
        <f>C15+C16</f>
        <v>12000</v>
      </c>
      <c r="D14" s="142">
        <f>D15+D16</f>
        <v>0</v>
      </c>
      <c r="E14" s="142">
        <f>E15+E16</f>
        <v>0</v>
      </c>
      <c r="F14" s="142"/>
      <c r="G14" s="142"/>
      <c r="H14" s="143"/>
      <c r="I14" s="144"/>
    </row>
    <row r="15" spans="1:9" s="1" customFormat="1" ht="12.75">
      <c r="A15" s="81">
        <v>6614</v>
      </c>
      <c r="B15" s="145"/>
      <c r="C15" s="146"/>
      <c r="D15" s="146"/>
      <c r="E15" s="146"/>
      <c r="F15" s="146"/>
      <c r="G15" s="146"/>
      <c r="H15" s="147"/>
      <c r="I15" s="148"/>
    </row>
    <row r="16" spans="1:9" s="1" customFormat="1" ht="12.75">
      <c r="A16" s="81">
        <v>6615</v>
      </c>
      <c r="B16" s="145"/>
      <c r="C16" s="146">
        <v>12000</v>
      </c>
      <c r="D16" s="146"/>
      <c r="E16" s="146"/>
      <c r="F16" s="146"/>
      <c r="G16" s="146"/>
      <c r="H16" s="147"/>
      <c r="I16" s="148"/>
    </row>
    <row r="17" spans="1:9" s="108" customFormat="1" ht="12.75">
      <c r="A17" s="107">
        <v>663</v>
      </c>
      <c r="B17" s="141">
        <f>B18+B19</f>
        <v>0</v>
      </c>
      <c r="C17" s="142"/>
      <c r="D17" s="142">
        <f>D18+D19</f>
        <v>0</v>
      </c>
      <c r="E17" s="142">
        <f>E18+E19</f>
        <v>0</v>
      </c>
      <c r="F17" s="142">
        <f>F18+F19</f>
        <v>0</v>
      </c>
      <c r="G17" s="142">
        <f>G18+G19</f>
        <v>8525.94</v>
      </c>
      <c r="H17" s="143"/>
      <c r="I17" s="144"/>
    </row>
    <row r="18" spans="1:9" s="1" customFormat="1" ht="12.75">
      <c r="A18" s="81">
        <v>6631</v>
      </c>
      <c r="B18" s="145"/>
      <c r="C18" s="146"/>
      <c r="D18" s="146"/>
      <c r="E18" s="146"/>
      <c r="F18" s="146"/>
      <c r="G18" s="146">
        <v>1971.64</v>
      </c>
      <c r="H18" s="147"/>
      <c r="I18" s="148"/>
    </row>
    <row r="19" spans="1:9" s="1" customFormat="1" ht="12.75">
      <c r="A19" s="81">
        <v>6632</v>
      </c>
      <c r="B19" s="145"/>
      <c r="C19" s="146"/>
      <c r="D19" s="146"/>
      <c r="E19" s="146"/>
      <c r="F19" s="146"/>
      <c r="G19" s="146">
        <v>6554.3</v>
      </c>
      <c r="H19" s="147"/>
      <c r="I19" s="148"/>
    </row>
    <row r="20" spans="1:9" s="108" customFormat="1" ht="12.75">
      <c r="A20" s="107">
        <v>671</v>
      </c>
      <c r="B20" s="141">
        <f>B21+B22</f>
        <v>1831909.11</v>
      </c>
      <c r="C20" s="142"/>
      <c r="D20" s="142">
        <f>D21+D22</f>
        <v>0</v>
      </c>
      <c r="E20" s="142">
        <f>E21+E22</f>
        <v>0</v>
      </c>
      <c r="F20" s="142"/>
      <c r="G20" s="142"/>
      <c r="H20" s="143"/>
      <c r="I20" s="144"/>
    </row>
    <row r="21" spans="1:9" s="1" customFormat="1" ht="12.75">
      <c r="A21" s="81">
        <v>6711</v>
      </c>
      <c r="B21" s="145">
        <v>1697209.11</v>
      </c>
      <c r="C21" s="146"/>
      <c r="D21" s="146"/>
      <c r="E21" s="146"/>
      <c r="F21" s="146"/>
      <c r="G21" s="146"/>
      <c r="H21" s="147"/>
      <c r="I21" s="148"/>
    </row>
    <row r="22" spans="1:9" s="1" customFormat="1" ht="12.75">
      <c r="A22" s="81">
        <v>6712</v>
      </c>
      <c r="B22" s="145">
        <v>134700</v>
      </c>
      <c r="C22" s="146"/>
      <c r="D22" s="146"/>
      <c r="E22" s="146"/>
      <c r="F22" s="146"/>
      <c r="G22" s="146"/>
      <c r="H22" s="147"/>
      <c r="I22" s="148"/>
    </row>
    <row r="23" spans="1:9" s="108" customFormat="1" ht="12.75">
      <c r="A23" s="107">
        <v>922</v>
      </c>
      <c r="B23" s="141">
        <f aca="true" t="shared" si="1" ref="B23:G23">B24</f>
        <v>0</v>
      </c>
      <c r="C23" s="142">
        <f t="shared" si="1"/>
        <v>41541.77</v>
      </c>
      <c r="D23" s="142">
        <f t="shared" si="1"/>
        <v>8066.09</v>
      </c>
      <c r="E23" s="142">
        <f t="shared" si="1"/>
        <v>0</v>
      </c>
      <c r="F23" s="142">
        <f t="shared" si="1"/>
        <v>57600</v>
      </c>
      <c r="G23" s="142">
        <f t="shared" si="1"/>
        <v>41715.23</v>
      </c>
      <c r="H23" s="143"/>
      <c r="I23" s="144"/>
    </row>
    <row r="24" spans="1:9" s="1" customFormat="1" ht="13.5" thickBot="1">
      <c r="A24" s="106">
        <v>9221</v>
      </c>
      <c r="B24" s="149"/>
      <c r="C24" s="150">
        <v>41541.77</v>
      </c>
      <c r="D24" s="150">
        <v>8066.09</v>
      </c>
      <c r="E24" s="150"/>
      <c r="F24" s="150">
        <v>57600</v>
      </c>
      <c r="G24" s="150">
        <v>41715.23</v>
      </c>
      <c r="H24" s="151"/>
      <c r="I24" s="152"/>
    </row>
    <row r="25" spans="1:9" s="1" customFormat="1" ht="30" customHeight="1" thickBot="1">
      <c r="A25" s="10" t="s">
        <v>16</v>
      </c>
      <c r="B25" s="132">
        <f>B5+B7+B10+B12+B14+B17+B20+B23</f>
        <v>1831909.11</v>
      </c>
      <c r="C25" s="132">
        <f aca="true" t="shared" si="2" ref="C25:I25">C5+C7+C10+C12+C14+C17+C20+C23</f>
        <v>53541.77</v>
      </c>
      <c r="D25" s="132">
        <f>D5+D7+D10+D12+D14+D17+D20+D23</f>
        <v>476200</v>
      </c>
      <c r="E25" s="132">
        <f t="shared" si="2"/>
        <v>353550</v>
      </c>
      <c r="F25" s="132">
        <f t="shared" si="2"/>
        <v>11480075</v>
      </c>
      <c r="G25" s="132">
        <f t="shared" si="2"/>
        <v>63345.82000000001</v>
      </c>
      <c r="H25" s="132">
        <f t="shared" si="2"/>
        <v>0</v>
      </c>
      <c r="I25" s="132">
        <f t="shared" si="2"/>
        <v>0</v>
      </c>
    </row>
    <row r="26" spans="1:9" s="1" customFormat="1" ht="28.5" customHeight="1" thickBot="1">
      <c r="A26" s="10" t="s">
        <v>35</v>
      </c>
      <c r="B26" s="237">
        <f>B25+C25+D25+E25+F25+G25+H25+I25</f>
        <v>14258621.7</v>
      </c>
      <c r="C26" s="238"/>
      <c r="D26" s="238"/>
      <c r="E26" s="238"/>
      <c r="F26" s="238"/>
      <c r="G26" s="238"/>
      <c r="H26" s="238"/>
      <c r="I26" s="239"/>
    </row>
    <row r="27" spans="1:9" ht="12.75">
      <c r="A27" s="6"/>
      <c r="B27" s="6"/>
      <c r="C27" s="6"/>
      <c r="D27" s="7"/>
      <c r="E27" s="7"/>
      <c r="F27" s="11"/>
      <c r="I27" s="9"/>
    </row>
    <row r="28" spans="3:6" ht="13.5" customHeight="1">
      <c r="C28" s="15"/>
      <c r="D28" s="13"/>
      <c r="E28" s="13"/>
      <c r="F28" s="16"/>
    </row>
    <row r="29" spans="3:6" ht="13.5" customHeight="1">
      <c r="C29" s="15"/>
      <c r="D29" s="17"/>
      <c r="E29" s="17"/>
      <c r="F29" s="18"/>
    </row>
    <row r="30" spans="4:6" ht="13.5" customHeight="1">
      <c r="D30" s="19"/>
      <c r="E30" s="19"/>
      <c r="F30" s="20"/>
    </row>
    <row r="31" spans="4:6" ht="13.5" customHeight="1">
      <c r="D31" s="21"/>
      <c r="E31" s="21"/>
      <c r="F31" s="22"/>
    </row>
    <row r="32" spans="4:6" ht="13.5" customHeight="1">
      <c r="D32" s="13"/>
      <c r="E32" s="13"/>
      <c r="F32" s="14"/>
    </row>
    <row r="33" spans="3:6" ht="28.5" customHeight="1">
      <c r="C33" s="15"/>
      <c r="D33" s="13"/>
      <c r="E33" s="13"/>
      <c r="F33" s="23"/>
    </row>
    <row r="34" spans="3:6" ht="13.5" customHeight="1">
      <c r="C34" s="15"/>
      <c r="D34" s="13"/>
      <c r="E34" s="13"/>
      <c r="F34" s="18"/>
    </row>
    <row r="35" spans="4:6" ht="13.5" customHeight="1">
      <c r="D35" s="13"/>
      <c r="E35" s="13"/>
      <c r="F35" s="14"/>
    </row>
    <row r="36" spans="4:6" ht="13.5" customHeight="1">
      <c r="D36" s="13"/>
      <c r="E36" s="13"/>
      <c r="F36" s="22"/>
    </row>
    <row r="37" spans="4:6" ht="13.5" customHeight="1">
      <c r="D37" s="13"/>
      <c r="E37" s="13"/>
      <c r="F37" s="14"/>
    </row>
    <row r="38" spans="4:6" ht="22.5" customHeight="1">
      <c r="D38" s="13"/>
      <c r="E38" s="13"/>
      <c r="F38" s="24"/>
    </row>
    <row r="39" spans="4:6" ht="13.5" customHeight="1">
      <c r="D39" s="19"/>
      <c r="E39" s="19"/>
      <c r="F39" s="20"/>
    </row>
    <row r="40" spans="2:6" ht="13.5" customHeight="1">
      <c r="B40" s="15"/>
      <c r="D40" s="19"/>
      <c r="E40" s="19"/>
      <c r="F40" s="25"/>
    </row>
    <row r="41" spans="3:6" ht="13.5" customHeight="1">
      <c r="C41" s="15"/>
      <c r="D41" s="19"/>
      <c r="E41" s="19"/>
      <c r="F41" s="26"/>
    </row>
    <row r="42" spans="3:6" ht="13.5" customHeight="1">
      <c r="C42" s="15"/>
      <c r="D42" s="21"/>
      <c r="E42" s="21"/>
      <c r="F42" s="18"/>
    </row>
    <row r="43" spans="4:6" ht="13.5" customHeight="1">
      <c r="D43" s="13"/>
      <c r="E43" s="13"/>
      <c r="F43" s="14"/>
    </row>
    <row r="44" spans="2:6" ht="13.5" customHeight="1">
      <c r="B44" s="15"/>
      <c r="D44" s="13"/>
      <c r="E44" s="13"/>
      <c r="F44" s="16"/>
    </row>
    <row r="45" spans="3:6" ht="13.5" customHeight="1">
      <c r="C45" s="15"/>
      <c r="D45" s="13"/>
      <c r="E45" s="13"/>
      <c r="F45" s="25"/>
    </row>
    <row r="46" spans="3:6" ht="13.5" customHeight="1">
      <c r="C46" s="15"/>
      <c r="D46" s="21"/>
      <c r="E46" s="21"/>
      <c r="F46" s="18"/>
    </row>
    <row r="47" spans="4:6" ht="13.5" customHeight="1">
      <c r="D47" s="19"/>
      <c r="E47" s="19"/>
      <c r="F47" s="14"/>
    </row>
    <row r="48" spans="3:6" ht="13.5" customHeight="1">
      <c r="C48" s="15"/>
      <c r="D48" s="19"/>
      <c r="E48" s="19"/>
      <c r="F48" s="25"/>
    </row>
    <row r="49" spans="4:6" ht="22.5" customHeight="1">
      <c r="D49" s="21"/>
      <c r="E49" s="21"/>
      <c r="F49" s="24"/>
    </row>
    <row r="50" spans="4:6" ht="13.5" customHeight="1">
      <c r="D50" s="13"/>
      <c r="E50" s="13"/>
      <c r="F50" s="14"/>
    </row>
    <row r="51" spans="4:6" ht="13.5" customHeight="1">
      <c r="D51" s="21"/>
      <c r="E51" s="21"/>
      <c r="F51" s="18"/>
    </row>
    <row r="52" spans="4:6" ht="13.5" customHeight="1">
      <c r="D52" s="13"/>
      <c r="E52" s="13"/>
      <c r="F52" s="14"/>
    </row>
    <row r="53" spans="4:6" ht="13.5" customHeight="1">
      <c r="D53" s="13"/>
      <c r="E53" s="13"/>
      <c r="F53" s="14"/>
    </row>
    <row r="54" spans="1:6" ht="13.5" customHeight="1">
      <c r="A54" s="15"/>
      <c r="D54" s="27"/>
      <c r="E54" s="27"/>
      <c r="F54" s="25"/>
    </row>
    <row r="55" spans="2:6" ht="13.5" customHeight="1">
      <c r="B55" s="15"/>
      <c r="C55" s="15"/>
      <c r="D55" s="28"/>
      <c r="E55" s="28"/>
      <c r="F55" s="25"/>
    </row>
    <row r="56" spans="2:6" ht="13.5" customHeight="1">
      <c r="B56" s="15"/>
      <c r="C56" s="15"/>
      <c r="D56" s="28"/>
      <c r="E56" s="28"/>
      <c r="F56" s="16"/>
    </row>
    <row r="57" spans="2:6" ht="13.5" customHeight="1">
      <c r="B57" s="15"/>
      <c r="C57" s="15"/>
      <c r="D57" s="21"/>
      <c r="E57" s="21"/>
      <c r="F57" s="22"/>
    </row>
    <row r="58" spans="4:6" ht="12.75">
      <c r="D58" s="13"/>
      <c r="E58" s="13"/>
      <c r="F58" s="14"/>
    </row>
    <row r="59" spans="2:6" ht="12.75">
      <c r="B59" s="15"/>
      <c r="D59" s="13"/>
      <c r="E59" s="13"/>
      <c r="F59" s="25"/>
    </row>
    <row r="60" spans="3:6" ht="12.75">
      <c r="C60" s="15"/>
      <c r="D60" s="13"/>
      <c r="E60" s="13"/>
      <c r="F60" s="16"/>
    </row>
    <row r="61" spans="3:6" ht="12.75">
      <c r="C61" s="15"/>
      <c r="D61" s="21"/>
      <c r="E61" s="21"/>
      <c r="F61" s="18"/>
    </row>
    <row r="62" spans="4:6" ht="12.75">
      <c r="D62" s="13"/>
      <c r="E62" s="13"/>
      <c r="F62" s="14"/>
    </row>
    <row r="63" spans="4:6" ht="12.75">
      <c r="D63" s="13"/>
      <c r="E63" s="13"/>
      <c r="F63" s="14"/>
    </row>
    <row r="64" spans="4:6" ht="12.75">
      <c r="D64" s="29"/>
      <c r="E64" s="29"/>
      <c r="F64" s="30"/>
    </row>
    <row r="65" spans="4:6" ht="12.75">
      <c r="D65" s="13"/>
      <c r="E65" s="13"/>
      <c r="F65" s="14"/>
    </row>
    <row r="66" spans="4:6" ht="12.75">
      <c r="D66" s="13"/>
      <c r="E66" s="13"/>
      <c r="F66" s="14"/>
    </row>
    <row r="67" spans="4:6" ht="12.75">
      <c r="D67" s="13"/>
      <c r="E67" s="13"/>
      <c r="F67" s="14"/>
    </row>
    <row r="68" spans="4:6" ht="12.75">
      <c r="D68" s="21"/>
      <c r="E68" s="21"/>
      <c r="F68" s="18"/>
    </row>
    <row r="69" spans="4:6" ht="12.75">
      <c r="D69" s="13"/>
      <c r="E69" s="13"/>
      <c r="F69" s="14"/>
    </row>
    <row r="70" spans="4:6" ht="12.75">
      <c r="D70" s="21"/>
      <c r="E70" s="21"/>
      <c r="F70" s="18"/>
    </row>
    <row r="71" spans="4:6" ht="12.75">
      <c r="D71" s="13"/>
      <c r="E71" s="13"/>
      <c r="F71" s="14"/>
    </row>
    <row r="72" spans="4:6" ht="12.75">
      <c r="D72" s="13"/>
      <c r="E72" s="13"/>
      <c r="F72" s="14"/>
    </row>
    <row r="73" spans="4:6" ht="12.75">
      <c r="D73" s="13"/>
      <c r="E73" s="13"/>
      <c r="F73" s="14"/>
    </row>
    <row r="74" spans="4:6" ht="12.75">
      <c r="D74" s="13"/>
      <c r="E74" s="13"/>
      <c r="F74" s="14"/>
    </row>
    <row r="75" spans="1:6" ht="28.5" customHeight="1">
      <c r="A75" s="31"/>
      <c r="B75" s="31"/>
      <c r="C75" s="31"/>
      <c r="D75" s="32"/>
      <c r="E75" s="32"/>
      <c r="F75" s="33"/>
    </row>
    <row r="76" spans="3:6" ht="12.75">
      <c r="C76" s="15"/>
      <c r="D76" s="13"/>
      <c r="E76" s="13"/>
      <c r="F76" s="16"/>
    </row>
    <row r="77" spans="4:6" ht="12.75">
      <c r="D77" s="34"/>
      <c r="E77" s="34"/>
      <c r="F77" s="35"/>
    </row>
    <row r="78" spans="4:6" ht="12.75">
      <c r="D78" s="13"/>
      <c r="E78" s="13"/>
      <c r="F78" s="14"/>
    </row>
    <row r="79" spans="4:6" ht="12.75">
      <c r="D79" s="29"/>
      <c r="E79" s="29"/>
      <c r="F79" s="30"/>
    </row>
    <row r="80" spans="4:6" ht="12.75">
      <c r="D80" s="29"/>
      <c r="E80" s="29"/>
      <c r="F80" s="30"/>
    </row>
    <row r="81" spans="4:6" ht="12.75">
      <c r="D81" s="13"/>
      <c r="E81" s="13"/>
      <c r="F81" s="14"/>
    </row>
    <row r="82" spans="4:6" ht="12.75">
      <c r="D82" s="21"/>
      <c r="E82" s="21"/>
      <c r="F82" s="18"/>
    </row>
    <row r="83" spans="4:6" ht="12.75">
      <c r="D83" s="13"/>
      <c r="E83" s="13"/>
      <c r="F83" s="14"/>
    </row>
    <row r="84" spans="4:6" ht="12.75">
      <c r="D84" s="13"/>
      <c r="E84" s="13"/>
      <c r="F84" s="14"/>
    </row>
    <row r="85" spans="4:6" ht="12.75">
      <c r="D85" s="21"/>
      <c r="E85" s="21"/>
      <c r="F85" s="18"/>
    </row>
    <row r="86" spans="4:6" ht="12.75">
      <c r="D86" s="13"/>
      <c r="E86" s="13"/>
      <c r="F86" s="14"/>
    </row>
    <row r="87" spans="4:6" ht="12.75">
      <c r="D87" s="29"/>
      <c r="E87" s="29"/>
      <c r="F87" s="30"/>
    </row>
    <row r="88" spans="4:6" ht="12.75">
      <c r="D88" s="21"/>
      <c r="E88" s="21"/>
      <c r="F88" s="35"/>
    </row>
    <row r="89" spans="4:6" ht="12.75">
      <c r="D89" s="19"/>
      <c r="E89" s="19"/>
      <c r="F89" s="30"/>
    </row>
    <row r="90" spans="4:6" ht="12.75">
      <c r="D90" s="21"/>
      <c r="E90" s="21"/>
      <c r="F90" s="18"/>
    </row>
    <row r="91" spans="4:6" ht="12.75">
      <c r="D91" s="13"/>
      <c r="E91" s="13"/>
      <c r="F91" s="14"/>
    </row>
    <row r="92" spans="3:6" ht="12.75">
      <c r="C92" s="15"/>
      <c r="D92" s="13"/>
      <c r="E92" s="13"/>
      <c r="F92" s="16"/>
    </row>
    <row r="93" spans="4:6" ht="12.75">
      <c r="D93" s="19"/>
      <c r="E93" s="19"/>
      <c r="F93" s="18"/>
    </row>
    <row r="94" spans="4:6" ht="12.75">
      <c r="D94" s="19"/>
      <c r="E94" s="19"/>
      <c r="F94" s="30"/>
    </row>
    <row r="95" spans="3:6" ht="12.75">
      <c r="C95" s="15"/>
      <c r="D95" s="19"/>
      <c r="E95" s="19"/>
      <c r="F95" s="36"/>
    </row>
    <row r="96" spans="3:6" ht="12.75">
      <c r="C96" s="15"/>
      <c r="D96" s="21"/>
      <c r="E96" s="21"/>
      <c r="F96" s="22"/>
    </row>
    <row r="97" spans="4:6" ht="12.75">
      <c r="D97" s="13"/>
      <c r="E97" s="13"/>
      <c r="F97" s="14"/>
    </row>
    <row r="98" spans="4:6" ht="12.75">
      <c r="D98" s="34"/>
      <c r="E98" s="34"/>
      <c r="F98" s="37"/>
    </row>
    <row r="99" spans="4:6" ht="11.25" customHeight="1">
      <c r="D99" s="29"/>
      <c r="E99" s="29"/>
      <c r="F99" s="30"/>
    </row>
    <row r="100" spans="2:6" ht="24" customHeight="1">
      <c r="B100" s="15"/>
      <c r="D100" s="29"/>
      <c r="E100" s="29"/>
      <c r="F100" s="38"/>
    </row>
    <row r="101" spans="3:6" ht="15" customHeight="1">
      <c r="C101" s="15"/>
      <c r="D101" s="29"/>
      <c r="E101" s="29"/>
      <c r="F101" s="38"/>
    </row>
    <row r="102" spans="4:6" ht="11.25" customHeight="1">
      <c r="D102" s="34"/>
      <c r="E102" s="34"/>
      <c r="F102" s="35"/>
    </row>
    <row r="103" spans="4:6" ht="12.75">
      <c r="D103" s="29"/>
      <c r="E103" s="29"/>
      <c r="F103" s="30"/>
    </row>
    <row r="104" spans="2:6" ht="13.5" customHeight="1">
      <c r="B104" s="15"/>
      <c r="D104" s="29"/>
      <c r="E104" s="29"/>
      <c r="F104" s="39"/>
    </row>
    <row r="105" spans="3:6" ht="12.75" customHeight="1">
      <c r="C105" s="15"/>
      <c r="D105" s="29"/>
      <c r="E105" s="29"/>
      <c r="F105" s="16"/>
    </row>
    <row r="106" spans="3:6" ht="12.75" customHeight="1">
      <c r="C106" s="15"/>
      <c r="D106" s="21"/>
      <c r="E106" s="21"/>
      <c r="F106" s="22"/>
    </row>
    <row r="107" spans="4:6" ht="12.75">
      <c r="D107" s="13"/>
      <c r="E107" s="13"/>
      <c r="F107" s="14"/>
    </row>
    <row r="108" spans="3:6" ht="12.75">
      <c r="C108" s="15"/>
      <c r="D108" s="13"/>
      <c r="E108" s="13"/>
      <c r="F108" s="36"/>
    </row>
    <row r="109" spans="4:6" ht="12.75">
      <c r="D109" s="34"/>
      <c r="E109" s="34"/>
      <c r="F109" s="35"/>
    </row>
    <row r="110" spans="4:6" ht="12.75">
      <c r="D110" s="29"/>
      <c r="E110" s="29"/>
      <c r="F110" s="30"/>
    </row>
    <row r="111" spans="4:6" ht="12.75">
      <c r="D111" s="13"/>
      <c r="E111" s="13"/>
      <c r="F111" s="14"/>
    </row>
    <row r="112" spans="1:6" ht="19.5" customHeight="1">
      <c r="A112" s="40"/>
      <c r="B112" s="6"/>
      <c r="C112" s="6"/>
      <c r="D112" s="6"/>
      <c r="E112" s="6"/>
      <c r="F112" s="25"/>
    </row>
    <row r="113" spans="1:6" ht="15" customHeight="1">
      <c r="A113" s="15"/>
      <c r="D113" s="27"/>
      <c r="E113" s="27"/>
      <c r="F113" s="25"/>
    </row>
    <row r="114" spans="1:6" ht="12.75">
      <c r="A114" s="15"/>
      <c r="B114" s="15"/>
      <c r="D114" s="27"/>
      <c r="E114" s="27"/>
      <c r="F114" s="16"/>
    </row>
    <row r="115" spans="3:6" ht="12.75">
      <c r="C115" s="15"/>
      <c r="D115" s="13"/>
      <c r="E115" s="13"/>
      <c r="F115" s="25"/>
    </row>
    <row r="116" spans="4:6" ht="12.75">
      <c r="D116" s="17"/>
      <c r="E116" s="17"/>
      <c r="F116" s="18"/>
    </row>
    <row r="117" spans="2:6" ht="12.75">
      <c r="B117" s="15"/>
      <c r="D117" s="13"/>
      <c r="E117" s="13"/>
      <c r="F117" s="16"/>
    </row>
    <row r="118" spans="3:6" ht="12.75">
      <c r="C118" s="15"/>
      <c r="D118" s="13"/>
      <c r="E118" s="13"/>
      <c r="F118" s="16"/>
    </row>
    <row r="119" spans="4:6" ht="12.75">
      <c r="D119" s="21"/>
      <c r="E119" s="21"/>
      <c r="F119" s="22"/>
    </row>
    <row r="120" spans="3:6" ht="22.5" customHeight="1">
      <c r="C120" s="15"/>
      <c r="D120" s="13"/>
      <c r="E120" s="13"/>
      <c r="F120" s="23"/>
    </row>
    <row r="121" spans="4:6" ht="12.75">
      <c r="D121" s="13"/>
      <c r="E121" s="13"/>
      <c r="F121" s="22"/>
    </row>
    <row r="122" spans="2:6" ht="12.75">
      <c r="B122" s="15"/>
      <c r="D122" s="19"/>
      <c r="E122" s="19"/>
      <c r="F122" s="25"/>
    </row>
    <row r="123" spans="3:6" ht="12.75">
      <c r="C123" s="15"/>
      <c r="D123" s="19"/>
      <c r="E123" s="19"/>
      <c r="F123" s="26"/>
    </row>
    <row r="124" spans="4:6" ht="12.75">
      <c r="D124" s="21"/>
      <c r="E124" s="21"/>
      <c r="F124" s="18"/>
    </row>
    <row r="125" spans="1:6" ht="13.5" customHeight="1">
      <c r="A125" s="15"/>
      <c r="D125" s="27"/>
      <c r="E125" s="27"/>
      <c r="F125" s="25"/>
    </row>
    <row r="126" spans="2:6" ht="13.5" customHeight="1">
      <c r="B126" s="15"/>
      <c r="D126" s="13"/>
      <c r="E126" s="13"/>
      <c r="F126" s="25"/>
    </row>
    <row r="127" spans="3:6" ht="13.5" customHeight="1">
      <c r="C127" s="15"/>
      <c r="D127" s="13"/>
      <c r="E127" s="13"/>
      <c r="F127" s="16"/>
    </row>
    <row r="128" spans="3:6" ht="12.75">
      <c r="C128" s="15"/>
      <c r="D128" s="21"/>
      <c r="E128" s="21"/>
      <c r="F128" s="18"/>
    </row>
    <row r="129" spans="3:6" ht="12.75">
      <c r="C129" s="15"/>
      <c r="D129" s="13"/>
      <c r="E129" s="13"/>
      <c r="F129" s="16"/>
    </row>
    <row r="130" spans="4:6" ht="12.75">
      <c r="D130" s="34"/>
      <c r="E130" s="34"/>
      <c r="F130" s="35"/>
    </row>
    <row r="131" spans="3:6" ht="12.75">
      <c r="C131" s="15"/>
      <c r="D131" s="19"/>
      <c r="E131" s="19"/>
      <c r="F131" s="36"/>
    </row>
    <row r="132" spans="3:6" ht="12.75">
      <c r="C132" s="15"/>
      <c r="D132" s="21"/>
      <c r="E132" s="21"/>
      <c r="F132" s="22"/>
    </row>
    <row r="133" spans="4:6" ht="12.75">
      <c r="D133" s="34"/>
      <c r="E133" s="34"/>
      <c r="F133" s="41"/>
    </row>
    <row r="134" spans="2:6" ht="12.75">
      <c r="B134" s="15"/>
      <c r="D134" s="29"/>
      <c r="E134" s="29"/>
      <c r="F134" s="39"/>
    </row>
    <row r="135" spans="3:6" ht="12.75">
      <c r="C135" s="15"/>
      <c r="D135" s="29"/>
      <c r="E135" s="29"/>
      <c r="F135" s="16"/>
    </row>
    <row r="136" spans="3:6" ht="12.75">
      <c r="C136" s="15"/>
      <c r="D136" s="21"/>
      <c r="E136" s="21"/>
      <c r="F136" s="22"/>
    </row>
    <row r="137" spans="3:6" ht="12.75">
      <c r="C137" s="15"/>
      <c r="D137" s="21"/>
      <c r="E137" s="21"/>
      <c r="F137" s="22"/>
    </row>
    <row r="138" spans="4:6" ht="12.75">
      <c r="D138" s="13"/>
      <c r="E138" s="13"/>
      <c r="F138" s="14"/>
    </row>
    <row r="139" spans="1:6" s="42" customFormat="1" ht="18" customHeight="1">
      <c r="A139" s="240"/>
      <c r="B139" s="241"/>
      <c r="C139" s="241"/>
      <c r="D139" s="241"/>
      <c r="E139" s="241"/>
      <c r="F139" s="241"/>
    </row>
    <row r="140" spans="1:6" ht="28.5" customHeight="1">
      <c r="A140" s="31"/>
      <c r="B140" s="31"/>
      <c r="C140" s="31"/>
      <c r="D140" s="32"/>
      <c r="E140" s="32"/>
      <c r="F140" s="33"/>
    </row>
    <row r="142" spans="1:6" ht="15.75">
      <c r="A142" s="44"/>
      <c r="B142" s="15"/>
      <c r="C142" s="15"/>
      <c r="D142" s="45"/>
      <c r="E142" s="45"/>
      <c r="F142" s="5"/>
    </row>
    <row r="143" spans="1:6" ht="12.75">
      <c r="A143" s="15"/>
      <c r="B143" s="15"/>
      <c r="C143" s="15"/>
      <c r="D143" s="45"/>
      <c r="E143" s="45"/>
      <c r="F143" s="5"/>
    </row>
    <row r="144" spans="1:6" ht="17.25" customHeight="1">
      <c r="A144" s="15"/>
      <c r="B144" s="15"/>
      <c r="C144" s="15"/>
      <c r="D144" s="45"/>
      <c r="E144" s="45"/>
      <c r="F144" s="5"/>
    </row>
    <row r="145" spans="1:6" ht="13.5" customHeight="1">
      <c r="A145" s="15"/>
      <c r="B145" s="15"/>
      <c r="C145" s="15"/>
      <c r="D145" s="45"/>
      <c r="E145" s="45"/>
      <c r="F145" s="5"/>
    </row>
    <row r="146" spans="1:6" ht="12.75">
      <c r="A146" s="15"/>
      <c r="B146" s="15"/>
      <c r="C146" s="15"/>
      <c r="D146" s="45"/>
      <c r="E146" s="45"/>
      <c r="F146" s="5"/>
    </row>
    <row r="147" spans="1:3" ht="12.75">
      <c r="A147" s="15"/>
      <c r="B147" s="15"/>
      <c r="C147" s="15"/>
    </row>
    <row r="148" spans="1:6" ht="12.75">
      <c r="A148" s="15"/>
      <c r="B148" s="15"/>
      <c r="C148" s="15"/>
      <c r="D148" s="45"/>
      <c r="E148" s="45"/>
      <c r="F148" s="5"/>
    </row>
    <row r="149" spans="1:6" ht="12.75">
      <c r="A149" s="15"/>
      <c r="B149" s="15"/>
      <c r="C149" s="15"/>
      <c r="D149" s="45"/>
      <c r="E149" s="45"/>
      <c r="F149" s="46"/>
    </row>
    <row r="150" spans="1:6" ht="12.75">
      <c r="A150" s="15"/>
      <c r="B150" s="15"/>
      <c r="C150" s="15"/>
      <c r="D150" s="45"/>
      <c r="E150" s="45"/>
      <c r="F150" s="5"/>
    </row>
    <row r="151" spans="1:6" ht="22.5" customHeight="1">
      <c r="A151" s="15"/>
      <c r="B151" s="15"/>
      <c r="C151" s="15"/>
      <c r="D151" s="45"/>
      <c r="E151" s="45"/>
      <c r="F151" s="23"/>
    </row>
    <row r="152" spans="4:6" ht="22.5" customHeight="1">
      <c r="D152" s="21"/>
      <c r="E152" s="21"/>
      <c r="F152" s="24"/>
    </row>
  </sheetData>
  <sheetProtection/>
  <mergeCells count="4">
    <mergeCell ref="A1:I1"/>
    <mergeCell ref="B26:I26"/>
    <mergeCell ref="A139:F139"/>
    <mergeCell ref="B3:I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26" max="8" man="1"/>
    <brk id="73" max="9" man="1"/>
    <brk id="13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2"/>
  <sheetViews>
    <sheetView zoomScalePageLayoutView="0" workbookViewId="0" topLeftCell="A1">
      <selection activeCell="B5" sqref="B5:I24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5" width="17.57421875" style="4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213" t="s">
        <v>7</v>
      </c>
      <c r="B1" s="213"/>
      <c r="C1" s="213"/>
      <c r="D1" s="213"/>
      <c r="E1" s="213"/>
      <c r="F1" s="213"/>
      <c r="G1" s="213"/>
      <c r="H1" s="213"/>
      <c r="I1" s="213"/>
    </row>
    <row r="2" spans="1:9" s="1" customFormat="1" ht="13.5" thickBot="1">
      <c r="A2" s="8"/>
      <c r="I2" s="9" t="s">
        <v>8</v>
      </c>
    </row>
    <row r="3" spans="1:9" s="1" customFormat="1" ht="26.25" customHeight="1" thickBot="1">
      <c r="A3" s="62" t="s">
        <v>9</v>
      </c>
      <c r="B3" s="242" t="s">
        <v>175</v>
      </c>
      <c r="C3" s="243"/>
      <c r="D3" s="243"/>
      <c r="E3" s="243"/>
      <c r="F3" s="243"/>
      <c r="G3" s="243"/>
      <c r="H3" s="243"/>
      <c r="I3" s="244"/>
    </row>
    <row r="4" spans="1:9" s="1" customFormat="1" ht="90" thickBot="1">
      <c r="A4" s="63" t="s">
        <v>44</v>
      </c>
      <c r="B4" s="77" t="s">
        <v>10</v>
      </c>
      <c r="C4" s="78" t="s">
        <v>11</v>
      </c>
      <c r="D4" s="78" t="s">
        <v>12</v>
      </c>
      <c r="E4" s="78" t="s">
        <v>144</v>
      </c>
      <c r="F4" s="78" t="s">
        <v>145</v>
      </c>
      <c r="G4" s="78" t="s">
        <v>13</v>
      </c>
      <c r="H4" s="78" t="s">
        <v>34</v>
      </c>
      <c r="I4" s="79" t="s">
        <v>15</v>
      </c>
    </row>
    <row r="5" spans="1:9" s="108" customFormat="1" ht="12.75" customHeight="1">
      <c r="A5" s="110">
        <v>634</v>
      </c>
      <c r="B5" s="133"/>
      <c r="C5" s="133"/>
      <c r="D5" s="133"/>
      <c r="E5" s="133"/>
      <c r="F5" s="133"/>
      <c r="G5" s="133"/>
      <c r="H5" s="133"/>
      <c r="I5" s="133"/>
    </row>
    <row r="6" spans="1:9" s="1" customFormat="1" ht="12.75">
      <c r="A6" s="80">
        <v>6341</v>
      </c>
      <c r="B6" s="134"/>
      <c r="C6" s="131"/>
      <c r="D6" s="131"/>
      <c r="E6" s="131"/>
      <c r="F6" s="131"/>
      <c r="G6" s="131"/>
      <c r="H6" s="135"/>
      <c r="I6" s="136"/>
    </row>
    <row r="7" spans="1:9" s="108" customFormat="1" ht="12.75">
      <c r="A7" s="109">
        <v>636</v>
      </c>
      <c r="B7" s="137"/>
      <c r="C7" s="138"/>
      <c r="D7" s="138"/>
      <c r="E7" s="138"/>
      <c r="F7" s="138"/>
      <c r="G7" s="138"/>
      <c r="H7" s="139"/>
      <c r="I7" s="140"/>
    </row>
    <row r="8" spans="1:9" s="1" customFormat="1" ht="12.75">
      <c r="A8" s="80">
        <v>6361</v>
      </c>
      <c r="B8" s="134"/>
      <c r="C8" s="131"/>
      <c r="D8" s="131"/>
      <c r="E8" s="131"/>
      <c r="F8" s="131"/>
      <c r="G8" s="131"/>
      <c r="H8" s="135"/>
      <c r="I8" s="136"/>
    </row>
    <row r="9" spans="1:9" s="1" customFormat="1" ht="12.75">
      <c r="A9" s="80">
        <v>6362</v>
      </c>
      <c r="B9" s="134"/>
      <c r="C9" s="131"/>
      <c r="D9" s="131"/>
      <c r="E9" s="131"/>
      <c r="F9" s="131"/>
      <c r="G9" s="131"/>
      <c r="H9" s="135"/>
      <c r="I9" s="136"/>
    </row>
    <row r="10" spans="1:9" s="108" customFormat="1" ht="12.75">
      <c r="A10" s="109">
        <v>641</v>
      </c>
      <c r="B10" s="137"/>
      <c r="C10" s="138"/>
      <c r="D10" s="138"/>
      <c r="E10" s="138"/>
      <c r="F10" s="138"/>
      <c r="G10" s="138"/>
      <c r="H10" s="139"/>
      <c r="I10" s="140"/>
    </row>
    <row r="11" spans="1:9" s="1" customFormat="1" ht="12.75">
      <c r="A11" s="80">
        <v>6413</v>
      </c>
      <c r="B11" s="134"/>
      <c r="C11" s="131"/>
      <c r="D11" s="131"/>
      <c r="E11" s="131"/>
      <c r="F11" s="131"/>
      <c r="G11" s="131"/>
      <c r="H11" s="135"/>
      <c r="I11" s="136"/>
    </row>
    <row r="12" spans="1:9" s="108" customFormat="1" ht="12.75">
      <c r="A12" s="107">
        <v>652</v>
      </c>
      <c r="B12" s="141"/>
      <c r="C12" s="142"/>
      <c r="D12" s="142"/>
      <c r="E12" s="142"/>
      <c r="F12" s="142"/>
      <c r="G12" s="142"/>
      <c r="H12" s="143"/>
      <c r="I12" s="144"/>
    </row>
    <row r="13" spans="1:9" s="1" customFormat="1" ht="12.75">
      <c r="A13" s="81">
        <v>6526</v>
      </c>
      <c r="B13" s="145"/>
      <c r="C13" s="146"/>
      <c r="D13" s="146"/>
      <c r="E13" s="146"/>
      <c r="F13" s="146"/>
      <c r="G13" s="146"/>
      <c r="H13" s="147"/>
      <c r="I13" s="148"/>
    </row>
    <row r="14" spans="1:9" s="108" customFormat="1" ht="12.75">
      <c r="A14" s="107">
        <v>661</v>
      </c>
      <c r="B14" s="141"/>
      <c r="C14" s="142"/>
      <c r="D14" s="142"/>
      <c r="E14" s="142"/>
      <c r="F14" s="142"/>
      <c r="G14" s="142"/>
      <c r="H14" s="143"/>
      <c r="I14" s="144"/>
    </row>
    <row r="15" spans="1:9" s="1" customFormat="1" ht="12.75">
      <c r="A15" s="81">
        <v>6614</v>
      </c>
      <c r="B15" s="145"/>
      <c r="C15" s="146"/>
      <c r="D15" s="146"/>
      <c r="E15" s="146"/>
      <c r="F15" s="146"/>
      <c r="G15" s="146"/>
      <c r="H15" s="147"/>
      <c r="I15" s="148"/>
    </row>
    <row r="16" spans="1:9" s="1" customFormat="1" ht="12.75">
      <c r="A16" s="81">
        <v>6615</v>
      </c>
      <c r="B16" s="145"/>
      <c r="C16" s="146"/>
      <c r="D16" s="146"/>
      <c r="E16" s="146"/>
      <c r="F16" s="146"/>
      <c r="G16" s="146"/>
      <c r="H16" s="147"/>
      <c r="I16" s="148"/>
    </row>
    <row r="17" spans="1:9" s="108" customFormat="1" ht="12.75">
      <c r="A17" s="107">
        <v>663</v>
      </c>
      <c r="B17" s="141"/>
      <c r="C17" s="142"/>
      <c r="D17" s="142"/>
      <c r="E17" s="142"/>
      <c r="F17" s="142"/>
      <c r="G17" s="142"/>
      <c r="H17" s="143"/>
      <c r="I17" s="144"/>
    </row>
    <row r="18" spans="1:9" s="1" customFormat="1" ht="12.75">
      <c r="A18" s="81">
        <v>6631</v>
      </c>
      <c r="B18" s="145"/>
      <c r="C18" s="146"/>
      <c r="D18" s="146"/>
      <c r="E18" s="146"/>
      <c r="F18" s="146"/>
      <c r="G18" s="146"/>
      <c r="H18" s="147"/>
      <c r="I18" s="148"/>
    </row>
    <row r="19" spans="1:9" s="1" customFormat="1" ht="12.75">
      <c r="A19" s="81">
        <v>6632</v>
      </c>
      <c r="B19" s="145"/>
      <c r="C19" s="146"/>
      <c r="D19" s="146"/>
      <c r="E19" s="146"/>
      <c r="F19" s="146"/>
      <c r="G19" s="146"/>
      <c r="H19" s="147"/>
      <c r="I19" s="148"/>
    </row>
    <row r="20" spans="1:9" s="108" customFormat="1" ht="12.75">
      <c r="A20" s="107">
        <v>671</v>
      </c>
      <c r="B20" s="141"/>
      <c r="C20" s="142"/>
      <c r="D20" s="142"/>
      <c r="E20" s="142"/>
      <c r="F20" s="142"/>
      <c r="G20" s="142"/>
      <c r="H20" s="143"/>
      <c r="I20" s="144"/>
    </row>
    <row r="21" spans="1:9" s="1" customFormat="1" ht="12.75">
      <c r="A21" s="81">
        <v>6711</v>
      </c>
      <c r="B21" s="145"/>
      <c r="C21" s="146"/>
      <c r="D21" s="146"/>
      <c r="E21" s="146"/>
      <c r="F21" s="146"/>
      <c r="G21" s="146"/>
      <c r="H21" s="147"/>
      <c r="I21" s="148"/>
    </row>
    <row r="22" spans="1:9" s="1" customFormat="1" ht="12.75">
      <c r="A22" s="81">
        <v>6712</v>
      </c>
      <c r="B22" s="145"/>
      <c r="C22" s="146"/>
      <c r="D22" s="146"/>
      <c r="E22" s="146"/>
      <c r="F22" s="146"/>
      <c r="G22" s="146"/>
      <c r="H22" s="147"/>
      <c r="I22" s="148"/>
    </row>
    <row r="23" spans="1:9" s="108" customFormat="1" ht="12.75">
      <c r="A23" s="107">
        <v>922</v>
      </c>
      <c r="B23" s="141"/>
      <c r="C23" s="142"/>
      <c r="D23" s="142"/>
      <c r="E23" s="142"/>
      <c r="F23" s="142"/>
      <c r="G23" s="142"/>
      <c r="H23" s="143"/>
      <c r="I23" s="144"/>
    </row>
    <row r="24" spans="1:9" s="1" customFormat="1" ht="13.5" thickBot="1">
      <c r="A24" s="106">
        <v>9221</v>
      </c>
      <c r="B24" s="149"/>
      <c r="C24" s="150"/>
      <c r="D24" s="150"/>
      <c r="E24" s="150"/>
      <c r="F24" s="150"/>
      <c r="G24" s="150"/>
      <c r="H24" s="151"/>
      <c r="I24" s="152"/>
    </row>
    <row r="25" spans="1:9" s="1" customFormat="1" ht="30" customHeight="1" thickBot="1">
      <c r="A25" s="10" t="s">
        <v>16</v>
      </c>
      <c r="B25" s="132">
        <f>B5+B7+B10+B12+B14+B17+B20+B23</f>
        <v>0</v>
      </c>
      <c r="C25" s="132">
        <f aca="true" t="shared" si="0" ref="C25:I25">C5+C7+C10+C12+C14+C17+C20+C23</f>
        <v>0</v>
      </c>
      <c r="D25" s="132">
        <f>D5+D7+D10+D12+D14+D17+D20+D23</f>
        <v>0</v>
      </c>
      <c r="E25" s="132">
        <f t="shared" si="0"/>
        <v>0</v>
      </c>
      <c r="F25" s="132">
        <f t="shared" si="0"/>
        <v>0</v>
      </c>
      <c r="G25" s="132">
        <f t="shared" si="0"/>
        <v>0</v>
      </c>
      <c r="H25" s="132">
        <f t="shared" si="0"/>
        <v>0</v>
      </c>
      <c r="I25" s="132">
        <f t="shared" si="0"/>
        <v>0</v>
      </c>
    </row>
    <row r="26" spans="1:9" s="1" customFormat="1" ht="28.5" customHeight="1" thickBot="1">
      <c r="A26" s="10" t="s">
        <v>35</v>
      </c>
      <c r="B26" s="237">
        <f>B25+C25+D25+E25+F25+G25+H25+I25</f>
        <v>0</v>
      </c>
      <c r="C26" s="238"/>
      <c r="D26" s="238"/>
      <c r="E26" s="238"/>
      <c r="F26" s="238"/>
      <c r="G26" s="238"/>
      <c r="H26" s="238"/>
      <c r="I26" s="239"/>
    </row>
    <row r="27" spans="1:9" ht="12.75">
      <c r="A27" s="6"/>
      <c r="B27" s="6"/>
      <c r="C27" s="6"/>
      <c r="D27" s="7"/>
      <c r="E27" s="7"/>
      <c r="F27" s="11"/>
      <c r="I27" s="9"/>
    </row>
    <row r="28" spans="3:6" ht="13.5" customHeight="1">
      <c r="C28" s="15"/>
      <c r="D28" s="13"/>
      <c r="E28" s="13"/>
      <c r="F28" s="16"/>
    </row>
    <row r="29" spans="3:6" ht="13.5" customHeight="1">
      <c r="C29" s="15"/>
      <c r="D29" s="17"/>
      <c r="E29" s="17"/>
      <c r="F29" s="18"/>
    </row>
    <row r="30" spans="4:6" ht="13.5" customHeight="1">
      <c r="D30" s="19"/>
      <c r="E30" s="19"/>
      <c r="F30" s="20"/>
    </row>
    <row r="31" spans="4:6" ht="13.5" customHeight="1">
      <c r="D31" s="21"/>
      <c r="E31" s="21"/>
      <c r="F31" s="22"/>
    </row>
    <row r="32" spans="4:6" ht="13.5" customHeight="1">
      <c r="D32" s="13"/>
      <c r="E32" s="13"/>
      <c r="F32" s="14"/>
    </row>
    <row r="33" spans="3:6" ht="28.5" customHeight="1">
      <c r="C33" s="15"/>
      <c r="D33" s="13"/>
      <c r="E33" s="13"/>
      <c r="F33" s="23"/>
    </row>
    <row r="34" spans="3:6" ht="13.5" customHeight="1">
      <c r="C34" s="15"/>
      <c r="D34" s="13"/>
      <c r="E34" s="13"/>
      <c r="F34" s="18"/>
    </row>
    <row r="35" spans="4:6" ht="13.5" customHeight="1">
      <c r="D35" s="13"/>
      <c r="E35" s="13"/>
      <c r="F35" s="14"/>
    </row>
    <row r="36" spans="4:6" ht="13.5" customHeight="1">
      <c r="D36" s="13"/>
      <c r="E36" s="13"/>
      <c r="F36" s="22"/>
    </row>
    <row r="37" spans="4:6" ht="13.5" customHeight="1">
      <c r="D37" s="13"/>
      <c r="E37" s="13"/>
      <c r="F37" s="14"/>
    </row>
    <row r="38" spans="4:6" ht="22.5" customHeight="1">
      <c r="D38" s="13"/>
      <c r="E38" s="13"/>
      <c r="F38" s="24"/>
    </row>
    <row r="39" spans="4:6" ht="13.5" customHeight="1">
      <c r="D39" s="19"/>
      <c r="E39" s="19"/>
      <c r="F39" s="20"/>
    </row>
    <row r="40" spans="2:6" ht="13.5" customHeight="1">
      <c r="B40" s="15"/>
      <c r="D40" s="19"/>
      <c r="E40" s="19"/>
      <c r="F40" s="25"/>
    </row>
    <row r="41" spans="3:6" ht="13.5" customHeight="1">
      <c r="C41" s="15"/>
      <c r="D41" s="19"/>
      <c r="E41" s="19"/>
      <c r="F41" s="26"/>
    </row>
    <row r="42" spans="3:6" ht="13.5" customHeight="1">
      <c r="C42" s="15"/>
      <c r="D42" s="21"/>
      <c r="E42" s="21"/>
      <c r="F42" s="18"/>
    </row>
    <row r="43" spans="4:6" ht="13.5" customHeight="1">
      <c r="D43" s="13"/>
      <c r="E43" s="13"/>
      <c r="F43" s="14"/>
    </row>
    <row r="44" spans="2:6" ht="13.5" customHeight="1">
      <c r="B44" s="15"/>
      <c r="D44" s="13"/>
      <c r="E44" s="13"/>
      <c r="F44" s="16"/>
    </row>
    <row r="45" spans="3:6" ht="13.5" customHeight="1">
      <c r="C45" s="15"/>
      <c r="D45" s="13"/>
      <c r="E45" s="13"/>
      <c r="F45" s="25"/>
    </row>
    <row r="46" spans="3:6" ht="13.5" customHeight="1">
      <c r="C46" s="15"/>
      <c r="D46" s="21"/>
      <c r="E46" s="21"/>
      <c r="F46" s="18"/>
    </row>
    <row r="47" spans="4:6" ht="13.5" customHeight="1">
      <c r="D47" s="19"/>
      <c r="E47" s="19"/>
      <c r="F47" s="14"/>
    </row>
    <row r="48" spans="3:6" ht="13.5" customHeight="1">
      <c r="C48" s="15"/>
      <c r="D48" s="19"/>
      <c r="E48" s="19"/>
      <c r="F48" s="25"/>
    </row>
    <row r="49" spans="4:6" ht="22.5" customHeight="1">
      <c r="D49" s="21"/>
      <c r="E49" s="21"/>
      <c r="F49" s="24"/>
    </row>
    <row r="50" spans="4:6" ht="13.5" customHeight="1">
      <c r="D50" s="13"/>
      <c r="E50" s="13"/>
      <c r="F50" s="14"/>
    </row>
    <row r="51" spans="4:6" ht="13.5" customHeight="1">
      <c r="D51" s="21"/>
      <c r="E51" s="21"/>
      <c r="F51" s="18"/>
    </row>
    <row r="52" spans="4:6" ht="13.5" customHeight="1">
      <c r="D52" s="13"/>
      <c r="E52" s="13"/>
      <c r="F52" s="14"/>
    </row>
    <row r="53" spans="4:6" ht="13.5" customHeight="1">
      <c r="D53" s="13"/>
      <c r="E53" s="13"/>
      <c r="F53" s="14"/>
    </row>
    <row r="54" spans="1:6" ht="13.5" customHeight="1">
      <c r="A54" s="15"/>
      <c r="D54" s="27"/>
      <c r="E54" s="27"/>
      <c r="F54" s="25"/>
    </row>
    <row r="55" spans="2:6" ht="13.5" customHeight="1">
      <c r="B55" s="15"/>
      <c r="C55" s="15"/>
      <c r="D55" s="28"/>
      <c r="E55" s="28"/>
      <c r="F55" s="25"/>
    </row>
    <row r="56" spans="2:6" ht="13.5" customHeight="1">
      <c r="B56" s="15"/>
      <c r="C56" s="15"/>
      <c r="D56" s="28"/>
      <c r="E56" s="28"/>
      <c r="F56" s="16"/>
    </row>
    <row r="57" spans="2:6" ht="13.5" customHeight="1">
      <c r="B57" s="15"/>
      <c r="C57" s="15"/>
      <c r="D57" s="21"/>
      <c r="E57" s="21"/>
      <c r="F57" s="22"/>
    </row>
    <row r="58" spans="4:6" ht="12.75">
      <c r="D58" s="13"/>
      <c r="E58" s="13"/>
      <c r="F58" s="14"/>
    </row>
    <row r="59" spans="2:6" ht="12.75">
      <c r="B59" s="15"/>
      <c r="D59" s="13"/>
      <c r="E59" s="13"/>
      <c r="F59" s="25"/>
    </row>
    <row r="60" spans="3:6" ht="12.75">
      <c r="C60" s="15"/>
      <c r="D60" s="13"/>
      <c r="E60" s="13"/>
      <c r="F60" s="16"/>
    </row>
    <row r="61" spans="3:6" ht="12.75">
      <c r="C61" s="15"/>
      <c r="D61" s="21"/>
      <c r="E61" s="21"/>
      <c r="F61" s="18"/>
    </row>
    <row r="62" spans="4:6" ht="12.75">
      <c r="D62" s="13"/>
      <c r="E62" s="13"/>
      <c r="F62" s="14"/>
    </row>
    <row r="63" spans="4:6" ht="12.75">
      <c r="D63" s="13"/>
      <c r="E63" s="13"/>
      <c r="F63" s="14"/>
    </row>
    <row r="64" spans="4:6" ht="12.75">
      <c r="D64" s="29"/>
      <c r="E64" s="29"/>
      <c r="F64" s="30"/>
    </row>
    <row r="65" spans="4:6" ht="12.75">
      <c r="D65" s="13"/>
      <c r="E65" s="13"/>
      <c r="F65" s="14"/>
    </row>
    <row r="66" spans="4:6" ht="12.75">
      <c r="D66" s="13"/>
      <c r="E66" s="13"/>
      <c r="F66" s="14"/>
    </row>
    <row r="67" spans="4:6" ht="12.75">
      <c r="D67" s="13"/>
      <c r="E67" s="13"/>
      <c r="F67" s="14"/>
    </row>
    <row r="68" spans="4:6" ht="12.75">
      <c r="D68" s="21"/>
      <c r="E68" s="21"/>
      <c r="F68" s="18"/>
    </row>
    <row r="69" spans="4:6" ht="12.75">
      <c r="D69" s="13"/>
      <c r="E69" s="13"/>
      <c r="F69" s="14"/>
    </row>
    <row r="70" spans="4:6" ht="12.75">
      <c r="D70" s="21"/>
      <c r="E70" s="21"/>
      <c r="F70" s="18"/>
    </row>
    <row r="71" spans="4:6" ht="12.75">
      <c r="D71" s="13"/>
      <c r="E71" s="13"/>
      <c r="F71" s="14"/>
    </row>
    <row r="72" spans="4:6" ht="12.75">
      <c r="D72" s="13"/>
      <c r="E72" s="13"/>
      <c r="F72" s="14"/>
    </row>
    <row r="73" spans="4:6" ht="12.75">
      <c r="D73" s="13"/>
      <c r="E73" s="13"/>
      <c r="F73" s="14"/>
    </row>
    <row r="74" spans="4:6" ht="12.75">
      <c r="D74" s="13"/>
      <c r="E74" s="13"/>
      <c r="F74" s="14"/>
    </row>
    <row r="75" spans="1:6" ht="28.5" customHeight="1">
      <c r="A75" s="31"/>
      <c r="B75" s="31"/>
      <c r="C75" s="31"/>
      <c r="D75" s="32"/>
      <c r="E75" s="32"/>
      <c r="F75" s="33"/>
    </row>
    <row r="76" spans="3:6" ht="12.75">
      <c r="C76" s="15"/>
      <c r="D76" s="13"/>
      <c r="E76" s="13"/>
      <c r="F76" s="16"/>
    </row>
    <row r="77" spans="4:6" ht="12.75">
      <c r="D77" s="34"/>
      <c r="E77" s="34"/>
      <c r="F77" s="35"/>
    </row>
    <row r="78" spans="4:6" ht="12.75">
      <c r="D78" s="13"/>
      <c r="E78" s="13"/>
      <c r="F78" s="14"/>
    </row>
    <row r="79" spans="4:6" ht="12.75">
      <c r="D79" s="29"/>
      <c r="E79" s="29"/>
      <c r="F79" s="30"/>
    </row>
    <row r="80" spans="4:6" ht="12.75">
      <c r="D80" s="29"/>
      <c r="E80" s="29"/>
      <c r="F80" s="30"/>
    </row>
    <row r="81" spans="4:6" ht="12.75">
      <c r="D81" s="13"/>
      <c r="E81" s="13"/>
      <c r="F81" s="14"/>
    </row>
    <row r="82" spans="4:6" ht="12.75">
      <c r="D82" s="21"/>
      <c r="E82" s="21"/>
      <c r="F82" s="18"/>
    </row>
    <row r="83" spans="4:6" ht="12.75">
      <c r="D83" s="13"/>
      <c r="E83" s="13"/>
      <c r="F83" s="14"/>
    </row>
    <row r="84" spans="4:6" ht="12.75">
      <c r="D84" s="13"/>
      <c r="E84" s="13"/>
      <c r="F84" s="14"/>
    </row>
    <row r="85" spans="4:6" ht="12.75">
      <c r="D85" s="21"/>
      <c r="E85" s="21"/>
      <c r="F85" s="18"/>
    </row>
    <row r="86" spans="4:6" ht="12.75">
      <c r="D86" s="13"/>
      <c r="E86" s="13"/>
      <c r="F86" s="14"/>
    </row>
    <row r="87" spans="4:6" ht="12.75">
      <c r="D87" s="29"/>
      <c r="E87" s="29"/>
      <c r="F87" s="30"/>
    </row>
    <row r="88" spans="4:6" ht="12.75">
      <c r="D88" s="21"/>
      <c r="E88" s="21"/>
      <c r="F88" s="35"/>
    </row>
    <row r="89" spans="4:6" ht="12.75">
      <c r="D89" s="19"/>
      <c r="E89" s="19"/>
      <c r="F89" s="30"/>
    </row>
    <row r="90" spans="4:6" ht="12.75">
      <c r="D90" s="21"/>
      <c r="E90" s="21"/>
      <c r="F90" s="18"/>
    </row>
    <row r="91" spans="4:6" ht="12.75">
      <c r="D91" s="13"/>
      <c r="E91" s="13"/>
      <c r="F91" s="14"/>
    </row>
    <row r="92" spans="3:6" ht="12.75">
      <c r="C92" s="15"/>
      <c r="D92" s="13"/>
      <c r="E92" s="13"/>
      <c r="F92" s="16"/>
    </row>
    <row r="93" spans="4:6" ht="12.75">
      <c r="D93" s="19"/>
      <c r="E93" s="19"/>
      <c r="F93" s="18"/>
    </row>
    <row r="94" spans="4:6" ht="12.75">
      <c r="D94" s="19"/>
      <c r="E94" s="19"/>
      <c r="F94" s="30"/>
    </row>
    <row r="95" spans="3:6" ht="12.75">
      <c r="C95" s="15"/>
      <c r="D95" s="19"/>
      <c r="E95" s="19"/>
      <c r="F95" s="36"/>
    </row>
    <row r="96" spans="3:6" ht="12.75">
      <c r="C96" s="15"/>
      <c r="D96" s="21"/>
      <c r="E96" s="21"/>
      <c r="F96" s="22"/>
    </row>
    <row r="97" spans="4:6" ht="12.75">
      <c r="D97" s="13"/>
      <c r="E97" s="13"/>
      <c r="F97" s="14"/>
    </row>
    <row r="98" spans="4:6" ht="12.75">
      <c r="D98" s="34"/>
      <c r="E98" s="34"/>
      <c r="F98" s="37"/>
    </row>
    <row r="99" spans="4:6" ht="11.25" customHeight="1">
      <c r="D99" s="29"/>
      <c r="E99" s="29"/>
      <c r="F99" s="30"/>
    </row>
    <row r="100" spans="2:6" ht="24" customHeight="1">
      <c r="B100" s="15"/>
      <c r="D100" s="29"/>
      <c r="E100" s="29"/>
      <c r="F100" s="38"/>
    </row>
    <row r="101" spans="3:6" ht="15" customHeight="1">
      <c r="C101" s="15"/>
      <c r="D101" s="29"/>
      <c r="E101" s="29"/>
      <c r="F101" s="38"/>
    </row>
    <row r="102" spans="4:6" ht="11.25" customHeight="1">
      <c r="D102" s="34"/>
      <c r="E102" s="34"/>
      <c r="F102" s="35"/>
    </row>
    <row r="103" spans="4:6" ht="12.75">
      <c r="D103" s="29"/>
      <c r="E103" s="29"/>
      <c r="F103" s="30"/>
    </row>
    <row r="104" spans="2:6" ht="13.5" customHeight="1">
      <c r="B104" s="15"/>
      <c r="D104" s="29"/>
      <c r="E104" s="29"/>
      <c r="F104" s="39"/>
    </row>
    <row r="105" spans="3:6" ht="12.75" customHeight="1">
      <c r="C105" s="15"/>
      <c r="D105" s="29"/>
      <c r="E105" s="29"/>
      <c r="F105" s="16"/>
    </row>
    <row r="106" spans="3:6" ht="12.75" customHeight="1">
      <c r="C106" s="15"/>
      <c r="D106" s="21"/>
      <c r="E106" s="21"/>
      <c r="F106" s="22"/>
    </row>
    <row r="107" spans="4:6" ht="12.75">
      <c r="D107" s="13"/>
      <c r="E107" s="13"/>
      <c r="F107" s="14"/>
    </row>
    <row r="108" spans="3:6" ht="12.75">
      <c r="C108" s="15"/>
      <c r="D108" s="13"/>
      <c r="E108" s="13"/>
      <c r="F108" s="36"/>
    </row>
    <row r="109" spans="4:6" ht="12.75">
      <c r="D109" s="34"/>
      <c r="E109" s="34"/>
      <c r="F109" s="35"/>
    </row>
    <row r="110" spans="4:6" ht="12.75">
      <c r="D110" s="29"/>
      <c r="E110" s="29"/>
      <c r="F110" s="30"/>
    </row>
    <row r="111" spans="4:6" ht="12.75">
      <c r="D111" s="13"/>
      <c r="E111" s="13"/>
      <c r="F111" s="14"/>
    </row>
    <row r="112" spans="1:6" ht="19.5" customHeight="1">
      <c r="A112" s="40"/>
      <c r="B112" s="6"/>
      <c r="C112" s="6"/>
      <c r="D112" s="6"/>
      <c r="E112" s="6"/>
      <c r="F112" s="25"/>
    </row>
    <row r="113" spans="1:6" ht="15" customHeight="1">
      <c r="A113" s="15"/>
      <c r="D113" s="27"/>
      <c r="E113" s="27"/>
      <c r="F113" s="25"/>
    </row>
    <row r="114" spans="1:6" ht="12.75">
      <c r="A114" s="15"/>
      <c r="B114" s="15"/>
      <c r="D114" s="27"/>
      <c r="E114" s="27"/>
      <c r="F114" s="16"/>
    </row>
    <row r="115" spans="3:6" ht="12.75">
      <c r="C115" s="15"/>
      <c r="D115" s="13"/>
      <c r="E115" s="13"/>
      <c r="F115" s="25"/>
    </row>
    <row r="116" spans="4:6" ht="12.75">
      <c r="D116" s="17"/>
      <c r="E116" s="17"/>
      <c r="F116" s="18"/>
    </row>
    <row r="117" spans="2:6" ht="12.75">
      <c r="B117" s="15"/>
      <c r="D117" s="13"/>
      <c r="E117" s="13"/>
      <c r="F117" s="16"/>
    </row>
    <row r="118" spans="3:6" ht="12.75">
      <c r="C118" s="15"/>
      <c r="D118" s="13"/>
      <c r="E118" s="13"/>
      <c r="F118" s="16"/>
    </row>
    <row r="119" spans="4:6" ht="12.75">
      <c r="D119" s="21"/>
      <c r="E119" s="21"/>
      <c r="F119" s="22"/>
    </row>
    <row r="120" spans="3:6" ht="22.5" customHeight="1">
      <c r="C120" s="15"/>
      <c r="D120" s="13"/>
      <c r="E120" s="13"/>
      <c r="F120" s="23"/>
    </row>
    <row r="121" spans="4:6" ht="12.75">
      <c r="D121" s="13"/>
      <c r="E121" s="13"/>
      <c r="F121" s="22"/>
    </row>
    <row r="122" spans="2:6" ht="12.75">
      <c r="B122" s="15"/>
      <c r="D122" s="19"/>
      <c r="E122" s="19"/>
      <c r="F122" s="25"/>
    </row>
    <row r="123" spans="3:6" ht="12.75">
      <c r="C123" s="15"/>
      <c r="D123" s="19"/>
      <c r="E123" s="19"/>
      <c r="F123" s="26"/>
    </row>
    <row r="124" spans="4:6" ht="12.75">
      <c r="D124" s="21"/>
      <c r="E124" s="21"/>
      <c r="F124" s="18"/>
    </row>
    <row r="125" spans="1:6" ht="13.5" customHeight="1">
      <c r="A125" s="15"/>
      <c r="D125" s="27"/>
      <c r="E125" s="27"/>
      <c r="F125" s="25"/>
    </row>
    <row r="126" spans="2:6" ht="13.5" customHeight="1">
      <c r="B126" s="15"/>
      <c r="D126" s="13"/>
      <c r="E126" s="13"/>
      <c r="F126" s="25"/>
    </row>
    <row r="127" spans="3:6" ht="13.5" customHeight="1">
      <c r="C127" s="15"/>
      <c r="D127" s="13"/>
      <c r="E127" s="13"/>
      <c r="F127" s="16"/>
    </row>
    <row r="128" spans="3:6" ht="12.75">
      <c r="C128" s="15"/>
      <c r="D128" s="21"/>
      <c r="E128" s="21"/>
      <c r="F128" s="18"/>
    </row>
    <row r="129" spans="3:6" ht="12.75">
      <c r="C129" s="15"/>
      <c r="D129" s="13"/>
      <c r="E129" s="13"/>
      <c r="F129" s="16"/>
    </row>
    <row r="130" spans="4:6" ht="12.75">
      <c r="D130" s="34"/>
      <c r="E130" s="34"/>
      <c r="F130" s="35"/>
    </row>
    <row r="131" spans="3:6" ht="12.75">
      <c r="C131" s="15"/>
      <c r="D131" s="19"/>
      <c r="E131" s="19"/>
      <c r="F131" s="36"/>
    </row>
    <row r="132" spans="3:6" ht="12.75">
      <c r="C132" s="15"/>
      <c r="D132" s="21"/>
      <c r="E132" s="21"/>
      <c r="F132" s="22"/>
    </row>
    <row r="133" spans="4:6" ht="12.75">
      <c r="D133" s="34"/>
      <c r="E133" s="34"/>
      <c r="F133" s="41"/>
    </row>
    <row r="134" spans="2:6" ht="12.75">
      <c r="B134" s="15"/>
      <c r="D134" s="29"/>
      <c r="E134" s="29"/>
      <c r="F134" s="39"/>
    </row>
    <row r="135" spans="3:6" ht="12.75">
      <c r="C135" s="15"/>
      <c r="D135" s="29"/>
      <c r="E135" s="29"/>
      <c r="F135" s="16"/>
    </row>
    <row r="136" spans="3:6" ht="12.75">
      <c r="C136" s="15"/>
      <c r="D136" s="21"/>
      <c r="E136" s="21"/>
      <c r="F136" s="22"/>
    </row>
    <row r="137" spans="3:6" ht="12.75">
      <c r="C137" s="15"/>
      <c r="D137" s="21"/>
      <c r="E137" s="21"/>
      <c r="F137" s="22"/>
    </row>
    <row r="138" spans="4:6" ht="12.75">
      <c r="D138" s="13"/>
      <c r="E138" s="13"/>
      <c r="F138" s="14"/>
    </row>
    <row r="139" spans="1:6" s="42" customFormat="1" ht="18" customHeight="1">
      <c r="A139" s="240"/>
      <c r="B139" s="241"/>
      <c r="C139" s="241"/>
      <c r="D139" s="241"/>
      <c r="E139" s="241"/>
      <c r="F139" s="241"/>
    </row>
    <row r="140" spans="1:6" ht="28.5" customHeight="1">
      <c r="A140" s="31"/>
      <c r="B140" s="31"/>
      <c r="C140" s="31"/>
      <c r="D140" s="32"/>
      <c r="E140" s="32"/>
      <c r="F140" s="33"/>
    </row>
    <row r="142" spans="1:6" ht="15.75">
      <c r="A142" s="44"/>
      <c r="B142" s="15"/>
      <c r="C142" s="15"/>
      <c r="D142" s="45"/>
      <c r="E142" s="45"/>
      <c r="F142" s="5"/>
    </row>
    <row r="143" spans="1:6" ht="12.75">
      <c r="A143" s="15"/>
      <c r="B143" s="15"/>
      <c r="C143" s="15"/>
      <c r="D143" s="45"/>
      <c r="E143" s="45"/>
      <c r="F143" s="5"/>
    </row>
    <row r="144" spans="1:6" ht="17.25" customHeight="1">
      <c r="A144" s="15"/>
      <c r="B144" s="15"/>
      <c r="C144" s="15"/>
      <c r="D144" s="45"/>
      <c r="E144" s="45"/>
      <c r="F144" s="5"/>
    </row>
    <row r="145" spans="1:6" ht="13.5" customHeight="1">
      <c r="A145" s="15"/>
      <c r="B145" s="15"/>
      <c r="C145" s="15"/>
      <c r="D145" s="45"/>
      <c r="E145" s="45"/>
      <c r="F145" s="5"/>
    </row>
    <row r="146" spans="1:6" ht="12.75">
      <c r="A146" s="15"/>
      <c r="B146" s="15"/>
      <c r="C146" s="15"/>
      <c r="D146" s="45"/>
      <c r="E146" s="45"/>
      <c r="F146" s="5"/>
    </row>
    <row r="147" spans="1:3" ht="12.75">
      <c r="A147" s="15"/>
      <c r="B147" s="15"/>
      <c r="C147" s="15"/>
    </row>
    <row r="148" spans="1:6" ht="12.75">
      <c r="A148" s="15"/>
      <c r="B148" s="15"/>
      <c r="C148" s="15"/>
      <c r="D148" s="45"/>
      <c r="E148" s="45"/>
      <c r="F148" s="5"/>
    </row>
    <row r="149" spans="1:6" ht="12.75">
      <c r="A149" s="15"/>
      <c r="B149" s="15"/>
      <c r="C149" s="15"/>
      <c r="D149" s="45"/>
      <c r="E149" s="45"/>
      <c r="F149" s="46"/>
    </row>
    <row r="150" spans="1:6" ht="12.75">
      <c r="A150" s="15"/>
      <c r="B150" s="15"/>
      <c r="C150" s="15"/>
      <c r="D150" s="45"/>
      <c r="E150" s="45"/>
      <c r="F150" s="5"/>
    </row>
    <row r="151" spans="1:6" ht="22.5" customHeight="1">
      <c r="A151" s="15"/>
      <c r="B151" s="15"/>
      <c r="C151" s="15"/>
      <c r="D151" s="45"/>
      <c r="E151" s="45"/>
      <c r="F151" s="23"/>
    </row>
    <row r="152" spans="4:6" ht="22.5" customHeight="1">
      <c r="D152" s="21"/>
      <c r="E152" s="21"/>
      <c r="F152" s="24"/>
    </row>
  </sheetData>
  <sheetProtection/>
  <mergeCells count="4">
    <mergeCell ref="A1:I1"/>
    <mergeCell ref="B3:I3"/>
    <mergeCell ref="B26:I26"/>
    <mergeCell ref="A139:F139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2"/>
  <sheetViews>
    <sheetView zoomScalePageLayoutView="0" workbookViewId="0" topLeftCell="A1">
      <selection activeCell="M25" sqref="M25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5" width="17.57421875" style="4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213" t="s">
        <v>7</v>
      </c>
      <c r="B1" s="213"/>
      <c r="C1" s="213"/>
      <c r="D1" s="213"/>
      <c r="E1" s="213"/>
      <c r="F1" s="213"/>
      <c r="G1" s="213"/>
      <c r="H1" s="213"/>
      <c r="I1" s="213"/>
    </row>
    <row r="2" spans="1:9" s="1" customFormat="1" ht="13.5" thickBot="1">
      <c r="A2" s="8"/>
      <c r="I2" s="9" t="s">
        <v>8</v>
      </c>
    </row>
    <row r="3" spans="1:9" s="1" customFormat="1" ht="26.25" customHeight="1" thickBot="1">
      <c r="A3" s="62" t="s">
        <v>9</v>
      </c>
      <c r="B3" s="242" t="s">
        <v>176</v>
      </c>
      <c r="C3" s="243"/>
      <c r="D3" s="243"/>
      <c r="E3" s="243"/>
      <c r="F3" s="243"/>
      <c r="G3" s="243"/>
      <c r="H3" s="243"/>
      <c r="I3" s="244"/>
    </row>
    <row r="4" spans="1:9" s="1" customFormat="1" ht="90" thickBot="1">
      <c r="A4" s="63" t="s">
        <v>44</v>
      </c>
      <c r="B4" s="77" t="s">
        <v>10</v>
      </c>
      <c r="C4" s="78" t="s">
        <v>11</v>
      </c>
      <c r="D4" s="78" t="s">
        <v>12</v>
      </c>
      <c r="E4" s="78" t="s">
        <v>144</v>
      </c>
      <c r="F4" s="78" t="s">
        <v>145</v>
      </c>
      <c r="G4" s="78" t="s">
        <v>13</v>
      </c>
      <c r="H4" s="78" t="s">
        <v>34</v>
      </c>
      <c r="I4" s="79" t="s">
        <v>15</v>
      </c>
    </row>
    <row r="5" spans="1:9" s="108" customFormat="1" ht="12.75" customHeight="1">
      <c r="A5" s="110">
        <v>634</v>
      </c>
      <c r="B5" s="133"/>
      <c r="C5" s="133"/>
      <c r="D5" s="133"/>
      <c r="E5" s="133"/>
      <c r="F5" s="133"/>
      <c r="G5" s="133"/>
      <c r="H5" s="133"/>
      <c r="I5" s="133"/>
    </row>
    <row r="6" spans="1:9" s="1" customFormat="1" ht="12.75">
      <c r="A6" s="80">
        <v>6341</v>
      </c>
      <c r="B6" s="134"/>
      <c r="C6" s="131"/>
      <c r="D6" s="131"/>
      <c r="E6" s="131"/>
      <c r="F6" s="131"/>
      <c r="G6" s="131"/>
      <c r="H6" s="135"/>
      <c r="I6" s="136"/>
    </row>
    <row r="7" spans="1:9" s="108" customFormat="1" ht="12.75">
      <c r="A7" s="109">
        <v>636</v>
      </c>
      <c r="B7" s="137"/>
      <c r="C7" s="138"/>
      <c r="D7" s="138"/>
      <c r="E7" s="138"/>
      <c r="F7" s="138"/>
      <c r="G7" s="138"/>
      <c r="H7" s="139"/>
      <c r="I7" s="140"/>
    </row>
    <row r="8" spans="1:9" s="1" customFormat="1" ht="12.75">
      <c r="A8" s="80">
        <v>6361</v>
      </c>
      <c r="B8" s="134"/>
      <c r="C8" s="131"/>
      <c r="D8" s="131"/>
      <c r="E8" s="131"/>
      <c r="F8" s="131"/>
      <c r="G8" s="131"/>
      <c r="H8" s="135"/>
      <c r="I8" s="136"/>
    </row>
    <row r="9" spans="1:9" s="1" customFormat="1" ht="12.75">
      <c r="A9" s="80">
        <v>6362</v>
      </c>
      <c r="B9" s="134"/>
      <c r="C9" s="131"/>
      <c r="D9" s="131"/>
      <c r="E9" s="131"/>
      <c r="F9" s="131"/>
      <c r="G9" s="131"/>
      <c r="H9" s="135"/>
      <c r="I9" s="136"/>
    </row>
    <row r="10" spans="1:9" s="108" customFormat="1" ht="12.75">
      <c r="A10" s="109">
        <v>641</v>
      </c>
      <c r="B10" s="137"/>
      <c r="C10" s="138"/>
      <c r="D10" s="138"/>
      <c r="E10" s="138"/>
      <c r="F10" s="138"/>
      <c r="G10" s="138"/>
      <c r="H10" s="139"/>
      <c r="I10" s="140"/>
    </row>
    <row r="11" spans="1:9" s="1" customFormat="1" ht="12.75">
      <c r="A11" s="80">
        <v>6413</v>
      </c>
      <c r="B11" s="134"/>
      <c r="C11" s="131"/>
      <c r="D11" s="131"/>
      <c r="E11" s="131"/>
      <c r="F11" s="131"/>
      <c r="G11" s="131"/>
      <c r="H11" s="135"/>
      <c r="I11" s="136"/>
    </row>
    <row r="12" spans="1:9" s="108" customFormat="1" ht="12.75">
      <c r="A12" s="107">
        <v>652</v>
      </c>
      <c r="B12" s="141"/>
      <c r="C12" s="142"/>
      <c r="D12" s="142"/>
      <c r="E12" s="142"/>
      <c r="F12" s="142"/>
      <c r="G12" s="142"/>
      <c r="H12" s="143"/>
      <c r="I12" s="144"/>
    </row>
    <row r="13" spans="1:9" s="1" customFormat="1" ht="12.75">
      <c r="A13" s="81">
        <v>6526</v>
      </c>
      <c r="B13" s="145"/>
      <c r="C13" s="146"/>
      <c r="D13" s="146"/>
      <c r="E13" s="146"/>
      <c r="F13" s="146"/>
      <c r="G13" s="146"/>
      <c r="H13" s="147"/>
      <c r="I13" s="148"/>
    </row>
    <row r="14" spans="1:9" s="108" customFormat="1" ht="12.75">
      <c r="A14" s="107">
        <v>661</v>
      </c>
      <c r="B14" s="141"/>
      <c r="C14" s="142"/>
      <c r="D14" s="142"/>
      <c r="E14" s="142"/>
      <c r="F14" s="142"/>
      <c r="G14" s="142"/>
      <c r="H14" s="143"/>
      <c r="I14" s="144"/>
    </row>
    <row r="15" spans="1:9" s="1" customFormat="1" ht="12.75">
      <c r="A15" s="81">
        <v>6614</v>
      </c>
      <c r="B15" s="145"/>
      <c r="C15" s="146"/>
      <c r="D15" s="146"/>
      <c r="E15" s="146"/>
      <c r="F15" s="146"/>
      <c r="G15" s="146"/>
      <c r="H15" s="147"/>
      <c r="I15" s="148"/>
    </row>
    <row r="16" spans="1:9" s="1" customFormat="1" ht="12.75">
      <c r="A16" s="81">
        <v>6615</v>
      </c>
      <c r="B16" s="145"/>
      <c r="C16" s="146"/>
      <c r="D16" s="146"/>
      <c r="E16" s="146"/>
      <c r="F16" s="146"/>
      <c r="G16" s="146"/>
      <c r="H16" s="147"/>
      <c r="I16" s="148"/>
    </row>
    <row r="17" spans="1:9" s="108" customFormat="1" ht="12.75">
      <c r="A17" s="107">
        <v>663</v>
      </c>
      <c r="B17" s="141"/>
      <c r="C17" s="142"/>
      <c r="D17" s="142"/>
      <c r="E17" s="142"/>
      <c r="F17" s="142"/>
      <c r="G17" s="142"/>
      <c r="H17" s="143"/>
      <c r="I17" s="144"/>
    </row>
    <row r="18" spans="1:9" s="1" customFormat="1" ht="12.75">
      <c r="A18" s="81">
        <v>6631</v>
      </c>
      <c r="B18" s="145"/>
      <c r="C18" s="146"/>
      <c r="D18" s="146"/>
      <c r="E18" s="146"/>
      <c r="F18" s="146"/>
      <c r="G18" s="146"/>
      <c r="H18" s="147"/>
      <c r="I18" s="148"/>
    </row>
    <row r="19" spans="1:9" s="1" customFormat="1" ht="12.75">
      <c r="A19" s="81">
        <v>6632</v>
      </c>
      <c r="B19" s="145"/>
      <c r="C19" s="146"/>
      <c r="D19" s="146"/>
      <c r="E19" s="146"/>
      <c r="F19" s="146"/>
      <c r="G19" s="146"/>
      <c r="H19" s="147"/>
      <c r="I19" s="148"/>
    </row>
    <row r="20" spans="1:9" s="108" customFormat="1" ht="12.75">
      <c r="A20" s="107">
        <v>671</v>
      </c>
      <c r="B20" s="141"/>
      <c r="C20" s="142"/>
      <c r="D20" s="142"/>
      <c r="E20" s="142"/>
      <c r="F20" s="142"/>
      <c r="G20" s="142"/>
      <c r="H20" s="143"/>
      <c r="I20" s="144"/>
    </row>
    <row r="21" spans="1:9" s="1" customFormat="1" ht="12.75">
      <c r="A21" s="81">
        <v>6711</v>
      </c>
      <c r="B21" s="145"/>
      <c r="C21" s="146"/>
      <c r="D21" s="146"/>
      <c r="E21" s="146"/>
      <c r="F21" s="146"/>
      <c r="G21" s="146"/>
      <c r="H21" s="147"/>
      <c r="I21" s="148"/>
    </row>
    <row r="22" spans="1:9" s="1" customFormat="1" ht="12.75">
      <c r="A22" s="81">
        <v>6712</v>
      </c>
      <c r="B22" s="145"/>
      <c r="C22" s="146"/>
      <c r="D22" s="146"/>
      <c r="E22" s="146"/>
      <c r="F22" s="146"/>
      <c r="G22" s="146"/>
      <c r="H22" s="147"/>
      <c r="I22" s="148"/>
    </row>
    <row r="23" spans="1:9" s="108" customFormat="1" ht="12.75">
      <c r="A23" s="107">
        <v>922</v>
      </c>
      <c r="B23" s="141"/>
      <c r="C23" s="142"/>
      <c r="D23" s="142"/>
      <c r="E23" s="142"/>
      <c r="F23" s="142"/>
      <c r="G23" s="142"/>
      <c r="H23" s="143"/>
      <c r="I23" s="144"/>
    </row>
    <row r="24" spans="1:9" s="1" customFormat="1" ht="13.5" thickBot="1">
      <c r="A24" s="106">
        <v>9221</v>
      </c>
      <c r="B24" s="149"/>
      <c r="C24" s="150"/>
      <c r="D24" s="150"/>
      <c r="E24" s="150"/>
      <c r="F24" s="150"/>
      <c r="G24" s="150"/>
      <c r="H24" s="151"/>
      <c r="I24" s="152"/>
    </row>
    <row r="25" spans="1:9" s="1" customFormat="1" ht="30" customHeight="1" thickBot="1">
      <c r="A25" s="10" t="s">
        <v>16</v>
      </c>
      <c r="B25" s="132">
        <f>B5+B7+B10+B12+B14+B17+B20+B23</f>
        <v>0</v>
      </c>
      <c r="C25" s="132">
        <f aca="true" t="shared" si="0" ref="C25:I25">C5+C7+C10+C12+C14+C17+C20+C23</f>
        <v>0</v>
      </c>
      <c r="D25" s="132">
        <f>D5+D7+D10+D12+D14+D17+D20+D23</f>
        <v>0</v>
      </c>
      <c r="E25" s="132">
        <f t="shared" si="0"/>
        <v>0</v>
      </c>
      <c r="F25" s="132">
        <f t="shared" si="0"/>
        <v>0</v>
      </c>
      <c r="G25" s="132">
        <f t="shared" si="0"/>
        <v>0</v>
      </c>
      <c r="H25" s="132">
        <f t="shared" si="0"/>
        <v>0</v>
      </c>
      <c r="I25" s="132">
        <f t="shared" si="0"/>
        <v>0</v>
      </c>
    </row>
    <row r="26" spans="1:9" s="1" customFormat="1" ht="28.5" customHeight="1" thickBot="1">
      <c r="A26" s="10" t="s">
        <v>35</v>
      </c>
      <c r="B26" s="237">
        <f>B25+C25+D25+E25+F25+G25+H25+I25</f>
        <v>0</v>
      </c>
      <c r="C26" s="238"/>
      <c r="D26" s="238"/>
      <c r="E26" s="238"/>
      <c r="F26" s="238"/>
      <c r="G26" s="238"/>
      <c r="H26" s="238"/>
      <c r="I26" s="239"/>
    </row>
    <row r="27" spans="1:9" ht="12.75">
      <c r="A27" s="6"/>
      <c r="B27" s="6"/>
      <c r="C27" s="6"/>
      <c r="D27" s="7"/>
      <c r="E27" s="7"/>
      <c r="F27" s="11"/>
      <c r="I27" s="9"/>
    </row>
    <row r="28" spans="3:6" ht="13.5" customHeight="1">
      <c r="C28" s="15"/>
      <c r="D28" s="13"/>
      <c r="E28" s="13"/>
      <c r="F28" s="16"/>
    </row>
    <row r="29" spans="3:6" ht="13.5" customHeight="1">
      <c r="C29" s="15"/>
      <c r="D29" s="17"/>
      <c r="E29" s="17"/>
      <c r="F29" s="18"/>
    </row>
    <row r="30" spans="4:6" ht="13.5" customHeight="1">
      <c r="D30" s="19"/>
      <c r="E30" s="19"/>
      <c r="F30" s="20"/>
    </row>
    <row r="31" spans="4:6" ht="13.5" customHeight="1">
      <c r="D31" s="21"/>
      <c r="E31" s="21"/>
      <c r="F31" s="22"/>
    </row>
    <row r="32" spans="4:6" ht="13.5" customHeight="1">
      <c r="D32" s="13"/>
      <c r="E32" s="13"/>
      <c r="F32" s="14"/>
    </row>
    <row r="33" spans="3:6" ht="28.5" customHeight="1">
      <c r="C33" s="15"/>
      <c r="D33" s="13"/>
      <c r="E33" s="13"/>
      <c r="F33" s="23"/>
    </row>
    <row r="34" spans="3:6" ht="13.5" customHeight="1">
      <c r="C34" s="15"/>
      <c r="D34" s="13"/>
      <c r="E34" s="13"/>
      <c r="F34" s="18"/>
    </row>
    <row r="35" spans="4:6" ht="13.5" customHeight="1">
      <c r="D35" s="13"/>
      <c r="E35" s="13"/>
      <c r="F35" s="14"/>
    </row>
    <row r="36" spans="4:6" ht="13.5" customHeight="1">
      <c r="D36" s="13"/>
      <c r="E36" s="13"/>
      <c r="F36" s="22"/>
    </row>
    <row r="37" spans="4:6" ht="13.5" customHeight="1">
      <c r="D37" s="13"/>
      <c r="E37" s="13"/>
      <c r="F37" s="14"/>
    </row>
    <row r="38" spans="4:6" ht="22.5" customHeight="1">
      <c r="D38" s="13"/>
      <c r="E38" s="13"/>
      <c r="F38" s="24"/>
    </row>
    <row r="39" spans="4:6" ht="13.5" customHeight="1">
      <c r="D39" s="19"/>
      <c r="E39" s="19"/>
      <c r="F39" s="20"/>
    </row>
    <row r="40" spans="2:6" ht="13.5" customHeight="1">
      <c r="B40" s="15"/>
      <c r="D40" s="19"/>
      <c r="E40" s="19"/>
      <c r="F40" s="25"/>
    </row>
    <row r="41" spans="3:6" ht="13.5" customHeight="1">
      <c r="C41" s="15"/>
      <c r="D41" s="19"/>
      <c r="E41" s="19"/>
      <c r="F41" s="26"/>
    </row>
    <row r="42" spans="3:6" ht="13.5" customHeight="1">
      <c r="C42" s="15"/>
      <c r="D42" s="21"/>
      <c r="E42" s="21"/>
      <c r="F42" s="18"/>
    </row>
    <row r="43" spans="4:6" ht="13.5" customHeight="1">
      <c r="D43" s="13"/>
      <c r="E43" s="13"/>
      <c r="F43" s="14"/>
    </row>
    <row r="44" spans="2:6" ht="13.5" customHeight="1">
      <c r="B44" s="15"/>
      <c r="D44" s="13"/>
      <c r="E44" s="13"/>
      <c r="F44" s="16"/>
    </row>
    <row r="45" spans="3:6" ht="13.5" customHeight="1">
      <c r="C45" s="15"/>
      <c r="D45" s="13"/>
      <c r="E45" s="13"/>
      <c r="F45" s="25"/>
    </row>
    <row r="46" spans="3:6" ht="13.5" customHeight="1">
      <c r="C46" s="15"/>
      <c r="D46" s="21"/>
      <c r="E46" s="21"/>
      <c r="F46" s="18"/>
    </row>
    <row r="47" spans="4:6" ht="13.5" customHeight="1">
      <c r="D47" s="19"/>
      <c r="E47" s="19"/>
      <c r="F47" s="14"/>
    </row>
    <row r="48" spans="3:6" ht="13.5" customHeight="1">
      <c r="C48" s="15"/>
      <c r="D48" s="19"/>
      <c r="E48" s="19"/>
      <c r="F48" s="25"/>
    </row>
    <row r="49" spans="4:6" ht="22.5" customHeight="1">
      <c r="D49" s="21"/>
      <c r="E49" s="21"/>
      <c r="F49" s="24"/>
    </row>
    <row r="50" spans="4:6" ht="13.5" customHeight="1">
      <c r="D50" s="13"/>
      <c r="E50" s="13"/>
      <c r="F50" s="14"/>
    </row>
    <row r="51" spans="4:6" ht="13.5" customHeight="1">
      <c r="D51" s="21"/>
      <c r="E51" s="21"/>
      <c r="F51" s="18"/>
    </row>
    <row r="52" spans="4:6" ht="13.5" customHeight="1">
      <c r="D52" s="13"/>
      <c r="E52" s="13"/>
      <c r="F52" s="14"/>
    </row>
    <row r="53" spans="4:6" ht="13.5" customHeight="1">
      <c r="D53" s="13"/>
      <c r="E53" s="13"/>
      <c r="F53" s="14"/>
    </row>
    <row r="54" spans="1:6" ht="13.5" customHeight="1">
      <c r="A54" s="15"/>
      <c r="D54" s="27"/>
      <c r="E54" s="27"/>
      <c r="F54" s="25"/>
    </row>
    <row r="55" spans="2:6" ht="13.5" customHeight="1">
      <c r="B55" s="15"/>
      <c r="C55" s="15"/>
      <c r="D55" s="28"/>
      <c r="E55" s="28"/>
      <c r="F55" s="25"/>
    </row>
    <row r="56" spans="2:6" ht="13.5" customHeight="1">
      <c r="B56" s="15"/>
      <c r="C56" s="15"/>
      <c r="D56" s="28"/>
      <c r="E56" s="28"/>
      <c r="F56" s="16"/>
    </row>
    <row r="57" spans="2:6" ht="13.5" customHeight="1">
      <c r="B57" s="15"/>
      <c r="C57" s="15"/>
      <c r="D57" s="21"/>
      <c r="E57" s="21"/>
      <c r="F57" s="22"/>
    </row>
    <row r="58" spans="4:6" ht="12.75">
      <c r="D58" s="13"/>
      <c r="E58" s="13"/>
      <c r="F58" s="14"/>
    </row>
    <row r="59" spans="2:6" ht="12.75">
      <c r="B59" s="15"/>
      <c r="D59" s="13"/>
      <c r="E59" s="13"/>
      <c r="F59" s="25"/>
    </row>
    <row r="60" spans="3:6" ht="12.75">
      <c r="C60" s="15"/>
      <c r="D60" s="13"/>
      <c r="E60" s="13"/>
      <c r="F60" s="16"/>
    </row>
    <row r="61" spans="3:6" ht="12.75">
      <c r="C61" s="15"/>
      <c r="D61" s="21"/>
      <c r="E61" s="21"/>
      <c r="F61" s="18"/>
    </row>
    <row r="62" spans="4:6" ht="12.75">
      <c r="D62" s="13"/>
      <c r="E62" s="13"/>
      <c r="F62" s="14"/>
    </row>
    <row r="63" spans="4:6" ht="12.75">
      <c r="D63" s="13"/>
      <c r="E63" s="13"/>
      <c r="F63" s="14"/>
    </row>
    <row r="64" spans="4:6" ht="12.75">
      <c r="D64" s="29"/>
      <c r="E64" s="29"/>
      <c r="F64" s="30"/>
    </row>
    <row r="65" spans="4:6" ht="12.75">
      <c r="D65" s="13"/>
      <c r="E65" s="13"/>
      <c r="F65" s="14"/>
    </row>
    <row r="66" spans="4:6" ht="12.75">
      <c r="D66" s="13"/>
      <c r="E66" s="13"/>
      <c r="F66" s="14"/>
    </row>
    <row r="67" spans="4:6" ht="12.75">
      <c r="D67" s="13"/>
      <c r="E67" s="13"/>
      <c r="F67" s="14"/>
    </row>
    <row r="68" spans="4:6" ht="12.75">
      <c r="D68" s="21"/>
      <c r="E68" s="21"/>
      <c r="F68" s="18"/>
    </row>
    <row r="69" spans="4:6" ht="12.75">
      <c r="D69" s="13"/>
      <c r="E69" s="13"/>
      <c r="F69" s="14"/>
    </row>
    <row r="70" spans="4:6" ht="12.75">
      <c r="D70" s="21"/>
      <c r="E70" s="21"/>
      <c r="F70" s="18"/>
    </row>
    <row r="71" spans="4:6" ht="12.75">
      <c r="D71" s="13"/>
      <c r="E71" s="13"/>
      <c r="F71" s="14"/>
    </row>
    <row r="72" spans="4:6" ht="12.75">
      <c r="D72" s="13"/>
      <c r="E72" s="13"/>
      <c r="F72" s="14"/>
    </row>
    <row r="73" spans="4:6" ht="12.75">
      <c r="D73" s="13"/>
      <c r="E73" s="13"/>
      <c r="F73" s="14"/>
    </row>
    <row r="74" spans="4:6" ht="12.75">
      <c r="D74" s="13"/>
      <c r="E74" s="13"/>
      <c r="F74" s="14"/>
    </row>
    <row r="75" spans="1:6" ht="28.5" customHeight="1">
      <c r="A75" s="31"/>
      <c r="B75" s="31"/>
      <c r="C75" s="31"/>
      <c r="D75" s="32"/>
      <c r="E75" s="32"/>
      <c r="F75" s="33"/>
    </row>
    <row r="76" spans="3:6" ht="12.75">
      <c r="C76" s="15"/>
      <c r="D76" s="13"/>
      <c r="E76" s="13"/>
      <c r="F76" s="16"/>
    </row>
    <row r="77" spans="4:6" ht="12.75">
      <c r="D77" s="34"/>
      <c r="E77" s="34"/>
      <c r="F77" s="35"/>
    </row>
    <row r="78" spans="4:6" ht="12.75">
      <c r="D78" s="13"/>
      <c r="E78" s="13"/>
      <c r="F78" s="14"/>
    </row>
    <row r="79" spans="4:6" ht="12.75">
      <c r="D79" s="29"/>
      <c r="E79" s="29"/>
      <c r="F79" s="30"/>
    </row>
    <row r="80" spans="4:6" ht="12.75">
      <c r="D80" s="29"/>
      <c r="E80" s="29"/>
      <c r="F80" s="30"/>
    </row>
    <row r="81" spans="4:6" ht="12.75">
      <c r="D81" s="13"/>
      <c r="E81" s="13"/>
      <c r="F81" s="14"/>
    </row>
    <row r="82" spans="4:6" ht="12.75">
      <c r="D82" s="21"/>
      <c r="E82" s="21"/>
      <c r="F82" s="18"/>
    </row>
    <row r="83" spans="4:6" ht="12.75">
      <c r="D83" s="13"/>
      <c r="E83" s="13"/>
      <c r="F83" s="14"/>
    </row>
    <row r="84" spans="4:6" ht="12.75">
      <c r="D84" s="13"/>
      <c r="E84" s="13"/>
      <c r="F84" s="14"/>
    </row>
    <row r="85" spans="4:6" ht="12.75">
      <c r="D85" s="21"/>
      <c r="E85" s="21"/>
      <c r="F85" s="18"/>
    </row>
    <row r="86" spans="4:6" ht="12.75">
      <c r="D86" s="13"/>
      <c r="E86" s="13"/>
      <c r="F86" s="14"/>
    </row>
    <row r="87" spans="4:6" ht="12.75">
      <c r="D87" s="29"/>
      <c r="E87" s="29"/>
      <c r="F87" s="30"/>
    </row>
    <row r="88" spans="4:6" ht="12.75">
      <c r="D88" s="21"/>
      <c r="E88" s="21"/>
      <c r="F88" s="35"/>
    </row>
    <row r="89" spans="4:6" ht="12.75">
      <c r="D89" s="19"/>
      <c r="E89" s="19"/>
      <c r="F89" s="30"/>
    </row>
    <row r="90" spans="4:6" ht="12.75">
      <c r="D90" s="21"/>
      <c r="E90" s="21"/>
      <c r="F90" s="18"/>
    </row>
    <row r="91" spans="4:6" ht="12.75">
      <c r="D91" s="13"/>
      <c r="E91" s="13"/>
      <c r="F91" s="14"/>
    </row>
    <row r="92" spans="3:6" ht="12.75">
      <c r="C92" s="15"/>
      <c r="D92" s="13"/>
      <c r="E92" s="13"/>
      <c r="F92" s="16"/>
    </row>
    <row r="93" spans="4:6" ht="12.75">
      <c r="D93" s="19"/>
      <c r="E93" s="19"/>
      <c r="F93" s="18"/>
    </row>
    <row r="94" spans="4:6" ht="12.75">
      <c r="D94" s="19"/>
      <c r="E94" s="19"/>
      <c r="F94" s="30"/>
    </row>
    <row r="95" spans="3:6" ht="12.75">
      <c r="C95" s="15"/>
      <c r="D95" s="19"/>
      <c r="E95" s="19"/>
      <c r="F95" s="36"/>
    </row>
    <row r="96" spans="3:6" ht="12.75">
      <c r="C96" s="15"/>
      <c r="D96" s="21"/>
      <c r="E96" s="21"/>
      <c r="F96" s="22"/>
    </row>
    <row r="97" spans="4:6" ht="12.75">
      <c r="D97" s="13"/>
      <c r="E97" s="13"/>
      <c r="F97" s="14"/>
    </row>
    <row r="98" spans="4:6" ht="12.75">
      <c r="D98" s="34"/>
      <c r="E98" s="34"/>
      <c r="F98" s="37"/>
    </row>
    <row r="99" spans="4:6" ht="11.25" customHeight="1">
      <c r="D99" s="29"/>
      <c r="E99" s="29"/>
      <c r="F99" s="30"/>
    </row>
    <row r="100" spans="2:6" ht="24" customHeight="1">
      <c r="B100" s="15"/>
      <c r="D100" s="29"/>
      <c r="E100" s="29"/>
      <c r="F100" s="38"/>
    </row>
    <row r="101" spans="3:6" ht="15" customHeight="1">
      <c r="C101" s="15"/>
      <c r="D101" s="29"/>
      <c r="E101" s="29"/>
      <c r="F101" s="38"/>
    </row>
    <row r="102" spans="4:6" ht="11.25" customHeight="1">
      <c r="D102" s="34"/>
      <c r="E102" s="34"/>
      <c r="F102" s="35"/>
    </row>
    <row r="103" spans="4:6" ht="12.75">
      <c r="D103" s="29"/>
      <c r="E103" s="29"/>
      <c r="F103" s="30"/>
    </row>
    <row r="104" spans="2:6" ht="13.5" customHeight="1">
      <c r="B104" s="15"/>
      <c r="D104" s="29"/>
      <c r="E104" s="29"/>
      <c r="F104" s="39"/>
    </row>
    <row r="105" spans="3:6" ht="12.75" customHeight="1">
      <c r="C105" s="15"/>
      <c r="D105" s="29"/>
      <c r="E105" s="29"/>
      <c r="F105" s="16"/>
    </row>
    <row r="106" spans="3:6" ht="12.75" customHeight="1">
      <c r="C106" s="15"/>
      <c r="D106" s="21"/>
      <c r="E106" s="21"/>
      <c r="F106" s="22"/>
    </row>
    <row r="107" spans="4:6" ht="12.75">
      <c r="D107" s="13"/>
      <c r="E107" s="13"/>
      <c r="F107" s="14"/>
    </row>
    <row r="108" spans="3:6" ht="12.75">
      <c r="C108" s="15"/>
      <c r="D108" s="13"/>
      <c r="E108" s="13"/>
      <c r="F108" s="36"/>
    </row>
    <row r="109" spans="4:6" ht="12.75">
      <c r="D109" s="34"/>
      <c r="E109" s="34"/>
      <c r="F109" s="35"/>
    </row>
    <row r="110" spans="4:6" ht="12.75">
      <c r="D110" s="29"/>
      <c r="E110" s="29"/>
      <c r="F110" s="30"/>
    </row>
    <row r="111" spans="4:6" ht="12.75">
      <c r="D111" s="13"/>
      <c r="E111" s="13"/>
      <c r="F111" s="14"/>
    </row>
    <row r="112" spans="1:6" ht="19.5" customHeight="1">
      <c r="A112" s="40"/>
      <c r="B112" s="6"/>
      <c r="C112" s="6"/>
      <c r="D112" s="6"/>
      <c r="E112" s="6"/>
      <c r="F112" s="25"/>
    </row>
    <row r="113" spans="1:6" ht="15" customHeight="1">
      <c r="A113" s="15"/>
      <c r="D113" s="27"/>
      <c r="E113" s="27"/>
      <c r="F113" s="25"/>
    </row>
    <row r="114" spans="1:6" ht="12.75">
      <c r="A114" s="15"/>
      <c r="B114" s="15"/>
      <c r="D114" s="27"/>
      <c r="E114" s="27"/>
      <c r="F114" s="16"/>
    </row>
    <row r="115" spans="3:6" ht="12.75">
      <c r="C115" s="15"/>
      <c r="D115" s="13"/>
      <c r="E115" s="13"/>
      <c r="F115" s="25"/>
    </row>
    <row r="116" spans="4:6" ht="12.75">
      <c r="D116" s="17"/>
      <c r="E116" s="17"/>
      <c r="F116" s="18"/>
    </row>
    <row r="117" spans="2:6" ht="12.75">
      <c r="B117" s="15"/>
      <c r="D117" s="13"/>
      <c r="E117" s="13"/>
      <c r="F117" s="16"/>
    </row>
    <row r="118" spans="3:6" ht="12.75">
      <c r="C118" s="15"/>
      <c r="D118" s="13"/>
      <c r="E118" s="13"/>
      <c r="F118" s="16"/>
    </row>
    <row r="119" spans="4:6" ht="12.75">
      <c r="D119" s="21"/>
      <c r="E119" s="21"/>
      <c r="F119" s="22"/>
    </row>
    <row r="120" spans="3:6" ht="22.5" customHeight="1">
      <c r="C120" s="15"/>
      <c r="D120" s="13"/>
      <c r="E120" s="13"/>
      <c r="F120" s="23"/>
    </row>
    <row r="121" spans="4:6" ht="12.75">
      <c r="D121" s="13"/>
      <c r="E121" s="13"/>
      <c r="F121" s="22"/>
    </row>
    <row r="122" spans="2:6" ht="12.75">
      <c r="B122" s="15"/>
      <c r="D122" s="19"/>
      <c r="E122" s="19"/>
      <c r="F122" s="25"/>
    </row>
    <row r="123" spans="3:6" ht="12.75">
      <c r="C123" s="15"/>
      <c r="D123" s="19"/>
      <c r="E123" s="19"/>
      <c r="F123" s="26"/>
    </row>
    <row r="124" spans="4:6" ht="12.75">
      <c r="D124" s="21"/>
      <c r="E124" s="21"/>
      <c r="F124" s="18"/>
    </row>
    <row r="125" spans="1:6" ht="13.5" customHeight="1">
      <c r="A125" s="15"/>
      <c r="D125" s="27"/>
      <c r="E125" s="27"/>
      <c r="F125" s="25"/>
    </row>
    <row r="126" spans="2:6" ht="13.5" customHeight="1">
      <c r="B126" s="15"/>
      <c r="D126" s="13"/>
      <c r="E126" s="13"/>
      <c r="F126" s="25"/>
    </row>
    <row r="127" spans="3:6" ht="13.5" customHeight="1">
      <c r="C127" s="15"/>
      <c r="D127" s="13"/>
      <c r="E127" s="13"/>
      <c r="F127" s="16"/>
    </row>
    <row r="128" spans="3:6" ht="12.75">
      <c r="C128" s="15"/>
      <c r="D128" s="21"/>
      <c r="E128" s="21"/>
      <c r="F128" s="18"/>
    </row>
    <row r="129" spans="3:6" ht="12.75">
      <c r="C129" s="15"/>
      <c r="D129" s="13"/>
      <c r="E129" s="13"/>
      <c r="F129" s="16"/>
    </row>
    <row r="130" spans="4:6" ht="12.75">
      <c r="D130" s="34"/>
      <c r="E130" s="34"/>
      <c r="F130" s="35"/>
    </row>
    <row r="131" spans="3:6" ht="12.75">
      <c r="C131" s="15"/>
      <c r="D131" s="19"/>
      <c r="E131" s="19"/>
      <c r="F131" s="36"/>
    </row>
    <row r="132" spans="3:6" ht="12.75">
      <c r="C132" s="15"/>
      <c r="D132" s="21"/>
      <c r="E132" s="21"/>
      <c r="F132" s="22"/>
    </row>
    <row r="133" spans="4:6" ht="12.75">
      <c r="D133" s="34"/>
      <c r="E133" s="34"/>
      <c r="F133" s="41"/>
    </row>
    <row r="134" spans="2:6" ht="12.75">
      <c r="B134" s="15"/>
      <c r="D134" s="29"/>
      <c r="E134" s="29"/>
      <c r="F134" s="39"/>
    </row>
    <row r="135" spans="3:6" ht="12.75">
      <c r="C135" s="15"/>
      <c r="D135" s="29"/>
      <c r="E135" s="29"/>
      <c r="F135" s="16"/>
    </row>
    <row r="136" spans="3:6" ht="12.75">
      <c r="C136" s="15"/>
      <c r="D136" s="21"/>
      <c r="E136" s="21"/>
      <c r="F136" s="22"/>
    </row>
    <row r="137" spans="3:6" ht="12.75">
      <c r="C137" s="15"/>
      <c r="D137" s="21"/>
      <c r="E137" s="21"/>
      <c r="F137" s="22"/>
    </row>
    <row r="138" spans="4:6" ht="12.75">
      <c r="D138" s="13"/>
      <c r="E138" s="13"/>
      <c r="F138" s="14"/>
    </row>
    <row r="139" spans="1:6" s="42" customFormat="1" ht="18" customHeight="1">
      <c r="A139" s="240"/>
      <c r="B139" s="241"/>
      <c r="C139" s="241"/>
      <c r="D139" s="241"/>
      <c r="E139" s="241"/>
      <c r="F139" s="241"/>
    </row>
    <row r="140" spans="1:6" ht="28.5" customHeight="1">
      <c r="A140" s="31"/>
      <c r="B140" s="31"/>
      <c r="C140" s="31"/>
      <c r="D140" s="32"/>
      <c r="E140" s="32"/>
      <c r="F140" s="33"/>
    </row>
    <row r="142" spans="1:6" ht="15.75">
      <c r="A142" s="44"/>
      <c r="B142" s="15"/>
      <c r="C142" s="15"/>
      <c r="D142" s="45"/>
      <c r="E142" s="45"/>
      <c r="F142" s="5"/>
    </row>
    <row r="143" spans="1:6" ht="12.75">
      <c r="A143" s="15"/>
      <c r="B143" s="15"/>
      <c r="C143" s="15"/>
      <c r="D143" s="45"/>
      <c r="E143" s="45"/>
      <c r="F143" s="5"/>
    </row>
    <row r="144" spans="1:6" ht="17.25" customHeight="1">
      <c r="A144" s="15"/>
      <c r="B144" s="15"/>
      <c r="C144" s="15"/>
      <c r="D144" s="45"/>
      <c r="E144" s="45"/>
      <c r="F144" s="5"/>
    </row>
    <row r="145" spans="1:6" ht="13.5" customHeight="1">
      <c r="A145" s="15"/>
      <c r="B145" s="15"/>
      <c r="C145" s="15"/>
      <c r="D145" s="45"/>
      <c r="E145" s="45"/>
      <c r="F145" s="5"/>
    </row>
    <row r="146" spans="1:6" ht="12.75">
      <c r="A146" s="15"/>
      <c r="B146" s="15"/>
      <c r="C146" s="15"/>
      <c r="D146" s="45"/>
      <c r="E146" s="45"/>
      <c r="F146" s="5"/>
    </row>
    <row r="147" spans="1:3" ht="12.75">
      <c r="A147" s="15"/>
      <c r="B147" s="15"/>
      <c r="C147" s="15"/>
    </row>
    <row r="148" spans="1:6" ht="12.75">
      <c r="A148" s="15"/>
      <c r="B148" s="15"/>
      <c r="C148" s="15"/>
      <c r="D148" s="45"/>
      <c r="E148" s="45"/>
      <c r="F148" s="5"/>
    </row>
    <row r="149" spans="1:6" ht="12.75">
      <c r="A149" s="15"/>
      <c r="B149" s="15"/>
      <c r="C149" s="15"/>
      <c r="D149" s="45"/>
      <c r="E149" s="45"/>
      <c r="F149" s="46"/>
    </row>
    <row r="150" spans="1:6" ht="12.75">
      <c r="A150" s="15"/>
      <c r="B150" s="15"/>
      <c r="C150" s="15"/>
      <c r="D150" s="45"/>
      <c r="E150" s="45"/>
      <c r="F150" s="5"/>
    </row>
    <row r="151" spans="1:6" ht="22.5" customHeight="1">
      <c r="A151" s="15"/>
      <c r="B151" s="15"/>
      <c r="C151" s="15"/>
      <c r="D151" s="45"/>
      <c r="E151" s="45"/>
      <c r="F151" s="23"/>
    </row>
    <row r="152" spans="4:6" ht="22.5" customHeight="1">
      <c r="D152" s="21"/>
      <c r="E152" s="21"/>
      <c r="F152" s="24"/>
    </row>
  </sheetData>
  <sheetProtection/>
  <mergeCells count="4">
    <mergeCell ref="A1:I1"/>
    <mergeCell ref="B3:I3"/>
    <mergeCell ref="B26:I26"/>
    <mergeCell ref="A139:F139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37"/>
  <sheetViews>
    <sheetView workbookViewId="0" topLeftCell="A1">
      <pane ySplit="3" topLeftCell="A4" activePane="bottomLeft" state="frozen"/>
      <selection pane="topLeft" activeCell="A1" sqref="A1"/>
      <selection pane="bottomLeft" activeCell="K339" sqref="K339"/>
    </sheetView>
  </sheetViews>
  <sheetFormatPr defaultColWidth="11.421875" defaultRowHeight="12.75"/>
  <cols>
    <col min="1" max="1" width="8.00390625" style="120" customWidth="1"/>
    <col min="2" max="2" width="34.28125" style="61" customWidth="1"/>
    <col min="3" max="3" width="14.00390625" style="61" customWidth="1"/>
    <col min="4" max="4" width="12.7109375" style="2" customWidth="1"/>
    <col min="5" max="5" width="6.421875" style="2" customWidth="1"/>
    <col min="6" max="7" width="12.7109375" style="2" customWidth="1"/>
    <col min="8" max="8" width="5.8515625" style="2" customWidth="1"/>
    <col min="9" max="10" width="12.7109375" style="2" customWidth="1"/>
    <col min="11" max="11" width="5.8515625" style="2" customWidth="1"/>
    <col min="12" max="12" width="12.7109375" style="2" customWidth="1"/>
    <col min="13" max="13" width="11.7109375" style="2" customWidth="1"/>
    <col min="14" max="14" width="7.00390625" style="2" customWidth="1"/>
    <col min="15" max="15" width="12.7109375" style="2" customWidth="1"/>
    <col min="16" max="16" width="11.7109375" style="2" customWidth="1"/>
    <col min="17" max="17" width="7.00390625" style="2" customWidth="1"/>
    <col min="18" max="18" width="12.7109375" style="2" customWidth="1"/>
    <col min="19" max="19" width="10.7109375" style="2" customWidth="1"/>
    <col min="20" max="20" width="5.8515625" style="2" customWidth="1"/>
    <col min="21" max="21" width="12.7109375" style="2" customWidth="1"/>
    <col min="22" max="22" width="10.7109375" style="2" customWidth="1"/>
    <col min="23" max="23" width="5.8515625" style="2" customWidth="1"/>
    <col min="24" max="24" width="12.7109375" style="2" customWidth="1"/>
    <col min="25" max="25" width="10.8515625" style="2" customWidth="1"/>
    <col min="26" max="26" width="7.00390625" style="2" customWidth="1"/>
    <col min="27" max="28" width="9.7109375" style="2" customWidth="1"/>
    <col min="29" max="29" width="12.140625" style="2" customWidth="1"/>
    <col min="30" max="30" width="11.140625" style="2" customWidth="1"/>
    <col min="31" max="16384" width="11.421875" style="3" customWidth="1"/>
  </cols>
  <sheetData>
    <row r="1" spans="1:30" ht="18" customHeight="1">
      <c r="A1" s="245" t="s">
        <v>196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</row>
    <row r="2" spans="1:30" ht="12.75" customHeight="1">
      <c r="A2" s="5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s="5" customFormat="1" ht="96">
      <c r="A3" s="4" t="s">
        <v>17</v>
      </c>
      <c r="B3" s="4" t="s">
        <v>18</v>
      </c>
      <c r="C3" s="4" t="s">
        <v>199</v>
      </c>
      <c r="D3" s="163" t="s">
        <v>207</v>
      </c>
      <c r="E3" s="162" t="s">
        <v>200</v>
      </c>
      <c r="F3" s="4" t="s">
        <v>201</v>
      </c>
      <c r="G3" s="4" t="s">
        <v>213</v>
      </c>
      <c r="H3" s="162" t="s">
        <v>200</v>
      </c>
      <c r="I3" s="4" t="s">
        <v>202</v>
      </c>
      <c r="J3" s="4" t="s">
        <v>214</v>
      </c>
      <c r="K3" s="162" t="s">
        <v>200</v>
      </c>
      <c r="L3" s="4" t="s">
        <v>203</v>
      </c>
      <c r="M3" s="4" t="s">
        <v>219</v>
      </c>
      <c r="N3" s="162" t="s">
        <v>200</v>
      </c>
      <c r="O3" s="4" t="s">
        <v>204</v>
      </c>
      <c r="P3" s="4" t="s">
        <v>218</v>
      </c>
      <c r="Q3" s="162" t="s">
        <v>200</v>
      </c>
      <c r="R3" s="4" t="s">
        <v>205</v>
      </c>
      <c r="S3" s="4" t="s">
        <v>217</v>
      </c>
      <c r="T3" s="162" t="s">
        <v>200</v>
      </c>
      <c r="U3" s="4" t="s">
        <v>212</v>
      </c>
      <c r="V3" s="4" t="s">
        <v>216</v>
      </c>
      <c r="W3" s="162" t="s">
        <v>200</v>
      </c>
      <c r="X3" s="4" t="s">
        <v>206</v>
      </c>
      <c r="Y3" s="4" t="s">
        <v>215</v>
      </c>
      <c r="Z3" s="162" t="s">
        <v>200</v>
      </c>
      <c r="AA3" s="211" t="s">
        <v>14</v>
      </c>
      <c r="AB3" s="211" t="s">
        <v>15</v>
      </c>
      <c r="AC3" s="211" t="s">
        <v>146</v>
      </c>
      <c r="AD3" s="211" t="s">
        <v>147</v>
      </c>
    </row>
    <row r="4" spans="1:30" ht="12.75" customHeight="1">
      <c r="A4" s="54"/>
      <c r="B4" s="82"/>
      <c r="C4" s="82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204"/>
      <c r="U4" s="85"/>
      <c r="V4" s="85"/>
      <c r="W4" s="204"/>
      <c r="X4" s="85"/>
      <c r="Y4" s="85"/>
      <c r="Z4" s="204"/>
      <c r="AA4" s="85"/>
      <c r="AB4" s="85"/>
      <c r="AC4" s="85"/>
      <c r="AD4" s="85"/>
    </row>
    <row r="5" spans="1:30" s="5" customFormat="1" ht="25.5">
      <c r="A5" s="54"/>
      <c r="B5" s="86" t="s">
        <v>149</v>
      </c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204"/>
      <c r="U5" s="87"/>
      <c r="V5" s="87"/>
      <c r="W5" s="205"/>
      <c r="X5" s="87"/>
      <c r="Y5" s="87"/>
      <c r="Z5" s="204"/>
      <c r="AA5" s="87"/>
      <c r="AB5" s="87"/>
      <c r="AC5" s="87"/>
      <c r="AD5" s="87"/>
    </row>
    <row r="6" spans="1:39" ht="12.75" customHeight="1">
      <c r="A6" s="54"/>
      <c r="B6" s="82" t="s">
        <v>150</v>
      </c>
      <c r="C6" s="82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04"/>
      <c r="U6" s="85"/>
      <c r="V6" s="85"/>
      <c r="W6" s="204"/>
      <c r="X6" s="85"/>
      <c r="Y6" s="85"/>
      <c r="Z6" s="204"/>
      <c r="AA6" s="85"/>
      <c r="AB6" s="85"/>
      <c r="AC6" s="85"/>
      <c r="AD6" s="85"/>
      <c r="AE6" s="83"/>
      <c r="AF6" s="83"/>
      <c r="AG6" s="83"/>
      <c r="AH6" s="83"/>
      <c r="AI6" s="83"/>
      <c r="AJ6" s="83"/>
      <c r="AK6" s="83"/>
      <c r="AL6" s="83"/>
      <c r="AM6" s="83"/>
    </row>
    <row r="7" spans="1:30" s="5" customFormat="1" ht="12.75">
      <c r="A7" s="111"/>
      <c r="B7" s="88"/>
      <c r="C7" s="88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204"/>
      <c r="U7" s="87"/>
      <c r="V7" s="87"/>
      <c r="W7" s="205"/>
      <c r="X7" s="87"/>
      <c r="Y7" s="87"/>
      <c r="Z7" s="204"/>
      <c r="AA7" s="87"/>
      <c r="AB7" s="87"/>
      <c r="AC7" s="87"/>
      <c r="AD7" s="87"/>
    </row>
    <row r="8" spans="1:30" s="121" customFormat="1" ht="21" customHeight="1">
      <c r="A8" s="122"/>
      <c r="B8" s="123" t="s">
        <v>148</v>
      </c>
      <c r="C8" s="170">
        <f>F8+I8+L8+O8+R8+X8+U8</f>
        <v>14778561.2</v>
      </c>
      <c r="D8" s="124">
        <f>D9+D52+D58+D108+D120+D126</f>
        <v>14258621.7</v>
      </c>
      <c r="E8" s="183">
        <f>D8/C8*100</f>
        <v>96.48179891828713</v>
      </c>
      <c r="F8" s="124">
        <f>F9+F58</f>
        <v>2231543.2</v>
      </c>
      <c r="G8" s="124">
        <f>G9+G52+G58+G108+G120+G126</f>
        <v>1831909.1099999999</v>
      </c>
      <c r="H8" s="183">
        <f>G8/F8*100</f>
        <v>82.09158173590365</v>
      </c>
      <c r="I8" s="124">
        <f aca="true" t="shared" si="0" ref="I8:O8">I9+I52+I58+I108+I120+I126</f>
        <v>11200863</v>
      </c>
      <c r="J8" s="124">
        <f t="shared" si="0"/>
        <v>11480075</v>
      </c>
      <c r="K8" s="196">
        <f>J8/I8</f>
        <v>1.0249277220871285</v>
      </c>
      <c r="L8" s="124">
        <f t="shared" si="0"/>
        <v>25000</v>
      </c>
      <c r="M8" s="124">
        <f t="shared" si="0"/>
        <v>53541.770000000004</v>
      </c>
      <c r="N8" s="198">
        <f>M8/L8*100</f>
        <v>214.16708</v>
      </c>
      <c r="O8" s="124">
        <f t="shared" si="0"/>
        <v>812935</v>
      </c>
      <c r="P8" s="124">
        <f>P9+P52+P58+P108+P120+P126</f>
        <v>476200</v>
      </c>
      <c r="Q8" s="196">
        <f>P8/O8*100</f>
        <v>58.57786907932368</v>
      </c>
      <c r="R8" s="124">
        <f aca="true" t="shared" si="1" ref="R8:Y8">R9+R52+R58+R108+R120+R126</f>
        <v>441220</v>
      </c>
      <c r="S8" s="124">
        <f t="shared" si="1"/>
        <v>353550</v>
      </c>
      <c r="T8" s="196">
        <f>S8/R8*100</f>
        <v>80.13009383074203</v>
      </c>
      <c r="U8" s="124">
        <f t="shared" si="1"/>
        <v>5000</v>
      </c>
      <c r="V8" s="124">
        <f t="shared" si="1"/>
        <v>0</v>
      </c>
      <c r="W8" s="196">
        <f t="shared" si="1"/>
        <v>0</v>
      </c>
      <c r="X8" s="124">
        <f t="shared" si="1"/>
        <v>62000</v>
      </c>
      <c r="Y8" s="124">
        <f t="shared" si="1"/>
        <v>63345.82000000001</v>
      </c>
      <c r="Z8" s="198">
        <f>Y8/X8*100</f>
        <v>102.17067741935486</v>
      </c>
      <c r="AA8" s="124"/>
      <c r="AB8" s="124"/>
      <c r="AC8" s="124"/>
      <c r="AD8" s="124"/>
    </row>
    <row r="9" spans="1:30" s="5" customFormat="1" ht="51">
      <c r="A9" s="112" t="s">
        <v>48</v>
      </c>
      <c r="B9" s="95" t="s">
        <v>45</v>
      </c>
      <c r="C9" s="96">
        <f>F9+I9+L9+O9+R9+X9+U9</f>
        <v>766143.2</v>
      </c>
      <c r="D9" s="96">
        <f>SUM(D10+D44)</f>
        <v>796935.12</v>
      </c>
      <c r="E9" s="184">
        <f>D9/C9*100</f>
        <v>104.01908155028983</v>
      </c>
      <c r="F9" s="96">
        <f>F10+F44</f>
        <v>766143.2</v>
      </c>
      <c r="G9" s="96">
        <f>SUM(G10+G44)</f>
        <v>796935.12</v>
      </c>
      <c r="H9" s="184">
        <f>G9/F9*100</f>
        <v>104.01908155028983</v>
      </c>
      <c r="I9" s="96"/>
      <c r="J9" s="96">
        <f>SUM(J10+J44)</f>
        <v>0</v>
      </c>
      <c r="K9" s="180"/>
      <c r="L9" s="96"/>
      <c r="M9" s="96">
        <f>SUM(M10+M44)</f>
        <v>0</v>
      </c>
      <c r="N9" s="191"/>
      <c r="O9" s="96"/>
      <c r="P9" s="96">
        <f>SUM(P10+P44)</f>
        <v>0</v>
      </c>
      <c r="Q9" s="191"/>
      <c r="R9" s="96"/>
      <c r="S9" s="96">
        <f>SUM(S10+S44)</f>
        <v>0</v>
      </c>
      <c r="T9" s="191"/>
      <c r="U9" s="96"/>
      <c r="V9" s="96"/>
      <c r="W9" s="206"/>
      <c r="X9" s="96"/>
      <c r="Y9" s="96">
        <f>SUM(Y10+Y44)</f>
        <v>0</v>
      </c>
      <c r="Z9" s="191"/>
      <c r="AA9" s="96">
        <f>SUM(AA10+AA44)</f>
        <v>0</v>
      </c>
      <c r="AB9" s="96">
        <f>SUM(AB10+AB44)</f>
        <v>0</v>
      </c>
      <c r="AC9" s="96">
        <f>SUM(AC10+AC44)</f>
        <v>649105</v>
      </c>
      <c r="AD9" s="96">
        <f>SUM(AD10+AD44)</f>
        <v>0</v>
      </c>
    </row>
    <row r="10" spans="1:30" s="5" customFormat="1" ht="51">
      <c r="A10" s="113" t="s">
        <v>57</v>
      </c>
      <c r="B10" s="97" t="s">
        <v>46</v>
      </c>
      <c r="C10" s="98">
        <f>F10+I10+L10+O10+R10+X10+U10</f>
        <v>656573.5</v>
      </c>
      <c r="D10" s="98">
        <f>SUM(D11)</f>
        <v>680705</v>
      </c>
      <c r="E10" s="185">
        <f>D10/C10</f>
        <v>1.0367536917039752</v>
      </c>
      <c r="F10" s="98">
        <f>F11</f>
        <v>656573.5</v>
      </c>
      <c r="G10" s="98">
        <f>SUM(G11)</f>
        <v>680705</v>
      </c>
      <c r="H10" s="185">
        <f>G10/F10</f>
        <v>1.0367536917039752</v>
      </c>
      <c r="I10" s="98"/>
      <c r="J10" s="98">
        <f>SUM(J11)</f>
        <v>0</v>
      </c>
      <c r="K10" s="179"/>
      <c r="L10" s="98"/>
      <c r="M10" s="98">
        <f>SUM(M11)</f>
        <v>0</v>
      </c>
      <c r="N10" s="185"/>
      <c r="O10" s="98"/>
      <c r="P10" s="98">
        <f>SUM(P11)</f>
        <v>0</v>
      </c>
      <c r="Q10" s="185"/>
      <c r="R10" s="98"/>
      <c r="S10" s="98">
        <f>SUM(S11)</f>
        <v>0</v>
      </c>
      <c r="T10" s="185"/>
      <c r="U10" s="98"/>
      <c r="V10" s="98"/>
      <c r="W10" s="207"/>
      <c r="X10" s="98"/>
      <c r="Y10" s="98">
        <f>SUM(Y11)</f>
        <v>0</v>
      </c>
      <c r="Z10" s="185"/>
      <c r="AA10" s="98">
        <f>SUM(AA11)</f>
        <v>0</v>
      </c>
      <c r="AB10" s="98">
        <f>SUM(AB11)</f>
        <v>0</v>
      </c>
      <c r="AC10" s="98">
        <f>SUM(AC11)</f>
        <v>649105</v>
      </c>
      <c r="AD10" s="98">
        <f>SUM(AD11)</f>
        <v>0</v>
      </c>
    </row>
    <row r="11" spans="1:30" s="5" customFormat="1" ht="12.75">
      <c r="A11" s="54">
        <v>3</v>
      </c>
      <c r="B11" s="88" t="s">
        <v>43</v>
      </c>
      <c r="C11" s="165">
        <f aca="true" t="shared" si="2" ref="C11:C43">F11+I11+L11+O11+R11+X11</f>
        <v>656573.5</v>
      </c>
      <c r="D11" s="92">
        <f>SUM(D12+D38+D41)</f>
        <v>680705</v>
      </c>
      <c r="E11" s="182">
        <f>D11/C11</f>
        <v>1.0367536917039752</v>
      </c>
      <c r="F11" s="92">
        <f>F12+F38+F41</f>
        <v>656573.5</v>
      </c>
      <c r="G11" s="92">
        <f>SUM(G12+G38+G41)</f>
        <v>680705</v>
      </c>
      <c r="H11" s="187">
        <f>G11/F11*100</f>
        <v>103.67536917039753</v>
      </c>
      <c r="I11" s="92"/>
      <c r="J11" s="92">
        <f>SUM(J12+J38+J41)</f>
        <v>0</v>
      </c>
      <c r="K11" s="94"/>
      <c r="L11" s="92"/>
      <c r="M11" s="92">
        <f>SUM(M12+M38+M41)</f>
        <v>0</v>
      </c>
      <c r="N11" s="182"/>
      <c r="O11" s="92"/>
      <c r="P11" s="92">
        <f>SUM(P12+P38+P41)</f>
        <v>0</v>
      </c>
      <c r="Q11" s="182"/>
      <c r="R11" s="92"/>
      <c r="S11" s="92">
        <f>SUM(S12+S38+S41)</f>
        <v>0</v>
      </c>
      <c r="T11" s="182"/>
      <c r="U11" s="92"/>
      <c r="V11" s="92"/>
      <c r="W11" s="126"/>
      <c r="X11" s="92"/>
      <c r="Y11" s="92">
        <f>SUM(Y12+Y38+Y41)</f>
        <v>0</v>
      </c>
      <c r="Z11" s="182"/>
      <c r="AA11" s="92">
        <f>SUM(AA12+AA38+AA41)</f>
        <v>0</v>
      </c>
      <c r="AB11" s="92">
        <f>SUM(AB12+AB38+AB41)</f>
        <v>0</v>
      </c>
      <c r="AC11" s="92">
        <f>SUM(AC12+AC38+AC41)</f>
        <v>649105</v>
      </c>
      <c r="AD11" s="92">
        <f>SUM(AD12+AD38+AD41)</f>
        <v>0</v>
      </c>
    </row>
    <row r="12" spans="1:30" s="5" customFormat="1" ht="12.75">
      <c r="A12" s="54">
        <v>32</v>
      </c>
      <c r="B12" s="88" t="s">
        <v>23</v>
      </c>
      <c r="C12" s="165">
        <f t="shared" si="2"/>
        <v>602693.5</v>
      </c>
      <c r="D12" s="92">
        <f>SUM(D13+D17+D23+D32)</f>
        <v>649105</v>
      </c>
      <c r="E12" s="186">
        <f>D12/C12*100</f>
        <v>107.70068036240643</v>
      </c>
      <c r="F12" s="92">
        <f>F13+F17+F23+F32</f>
        <v>602693.5</v>
      </c>
      <c r="G12" s="92">
        <f>SUM(G13+G17+G23+G32)</f>
        <v>649105</v>
      </c>
      <c r="H12" s="187">
        <f aca="true" t="shared" si="3" ref="H12:H43">G12/F12*100</f>
        <v>107.70068036240643</v>
      </c>
      <c r="I12" s="92"/>
      <c r="J12" s="92">
        <f>SUM(J13+J17+J23+J32)</f>
        <v>0</v>
      </c>
      <c r="K12" s="94"/>
      <c r="L12" s="92"/>
      <c r="M12" s="92">
        <f>SUM(M13+M17+M23+M32)</f>
        <v>0</v>
      </c>
      <c r="N12" s="182"/>
      <c r="O12" s="92"/>
      <c r="P12" s="92">
        <f>SUM(P13+P17+P23+P32)</f>
        <v>0</v>
      </c>
      <c r="Q12" s="182"/>
      <c r="R12" s="92"/>
      <c r="S12" s="92">
        <f>SUM(S13+S17+S23+S32)</f>
        <v>0</v>
      </c>
      <c r="T12" s="182"/>
      <c r="U12" s="92"/>
      <c r="V12" s="92"/>
      <c r="W12" s="126"/>
      <c r="X12" s="92"/>
      <c r="Y12" s="92">
        <f>SUM(Y13+Y17+Y23+Y32)</f>
        <v>0</v>
      </c>
      <c r="Z12" s="182"/>
      <c r="AA12" s="92">
        <f>SUM(AA13+AA17+AA23+AA32)</f>
        <v>0</v>
      </c>
      <c r="AB12" s="92">
        <f>SUM(AB13+AB17+AB23+AB32)</f>
        <v>0</v>
      </c>
      <c r="AC12" s="92">
        <f>D12</f>
        <v>649105</v>
      </c>
      <c r="AD12" s="92">
        <f>SUM(AD13+AD17+AD23+AD32)</f>
        <v>0</v>
      </c>
    </row>
    <row r="13" spans="1:30" s="90" customFormat="1" ht="12.75">
      <c r="A13" s="54">
        <v>321</v>
      </c>
      <c r="B13" s="88" t="s">
        <v>24</v>
      </c>
      <c r="C13" s="165">
        <f t="shared" si="2"/>
        <v>61000</v>
      </c>
      <c r="D13" s="92">
        <f>SUM(D14:D16)</f>
        <v>17710</v>
      </c>
      <c r="E13" s="182">
        <f aca="true" t="shared" si="4" ref="E13:E44">D13/C13*100</f>
        <v>29.032786885245905</v>
      </c>
      <c r="F13" s="92">
        <f>F14+F15+F16</f>
        <v>61000</v>
      </c>
      <c r="G13" s="92">
        <f>SUM(G14:G16)</f>
        <v>17710</v>
      </c>
      <c r="H13" s="187">
        <f t="shared" si="3"/>
        <v>29.032786885245905</v>
      </c>
      <c r="I13" s="92"/>
      <c r="J13" s="92">
        <f>SUM(J14:J16)</f>
        <v>0</v>
      </c>
      <c r="K13" s="94"/>
      <c r="L13" s="92"/>
      <c r="M13" s="92">
        <f>SUM(M14:M16)</f>
        <v>0</v>
      </c>
      <c r="N13" s="182"/>
      <c r="O13" s="92"/>
      <c r="P13" s="92">
        <f>SUM(P14:P16)</f>
        <v>0</v>
      </c>
      <c r="Q13" s="182"/>
      <c r="R13" s="92"/>
      <c r="S13" s="92">
        <f>SUM(S14:S16)</f>
        <v>0</v>
      </c>
      <c r="T13" s="182"/>
      <c r="U13" s="92"/>
      <c r="V13" s="92"/>
      <c r="W13" s="126"/>
      <c r="X13" s="92"/>
      <c r="Y13" s="92">
        <f>SUM(Y14:Y16)</f>
        <v>0</v>
      </c>
      <c r="Z13" s="182"/>
      <c r="AA13" s="92">
        <f>SUM(AA14:AA16)</f>
        <v>0</v>
      </c>
      <c r="AB13" s="92">
        <f>SUM(AB14:AB16)</f>
        <v>0</v>
      </c>
      <c r="AC13" s="92">
        <f>SUM(AC14:AC16)</f>
        <v>0</v>
      </c>
      <c r="AD13" s="92">
        <f>SUM(AD14:AD16)</f>
        <v>0</v>
      </c>
    </row>
    <row r="14" spans="1:30" ht="12.75">
      <c r="A14" s="114">
        <v>3211</v>
      </c>
      <c r="B14" s="82" t="s">
        <v>103</v>
      </c>
      <c r="C14" s="164">
        <f t="shared" si="2"/>
        <v>50000</v>
      </c>
      <c r="D14" s="94">
        <f>G14+J14+M14+P14+S14+Y14+AA14+AB14</f>
        <v>14000</v>
      </c>
      <c r="E14" s="182">
        <f t="shared" si="4"/>
        <v>28.000000000000004</v>
      </c>
      <c r="F14" s="94">
        <v>50000</v>
      </c>
      <c r="G14" s="94">
        <v>14000</v>
      </c>
      <c r="H14" s="187">
        <f t="shared" si="3"/>
        <v>28.000000000000004</v>
      </c>
      <c r="I14" s="94"/>
      <c r="J14" s="94"/>
      <c r="K14" s="94"/>
      <c r="L14" s="94"/>
      <c r="M14" s="94"/>
      <c r="N14" s="182"/>
      <c r="O14" s="94"/>
      <c r="P14" s="94"/>
      <c r="Q14" s="182"/>
      <c r="R14" s="94"/>
      <c r="S14" s="94"/>
      <c r="T14" s="182"/>
      <c r="U14" s="94"/>
      <c r="V14" s="94"/>
      <c r="W14" s="182"/>
      <c r="X14" s="94"/>
      <c r="Y14" s="94"/>
      <c r="Z14" s="182"/>
      <c r="AA14" s="94"/>
      <c r="AB14" s="94"/>
      <c r="AC14" s="94"/>
      <c r="AD14" s="94"/>
    </row>
    <row r="15" spans="1:30" ht="12.75">
      <c r="A15" s="114">
        <v>3213</v>
      </c>
      <c r="B15" s="82" t="s">
        <v>104</v>
      </c>
      <c r="C15" s="164">
        <f t="shared" si="2"/>
        <v>7500</v>
      </c>
      <c r="D15" s="94">
        <f>G15+J15+M15+P15+S15+Y15+AA15+AB15</f>
        <v>710</v>
      </c>
      <c r="E15" s="182">
        <f t="shared" si="4"/>
        <v>9.466666666666667</v>
      </c>
      <c r="F15" s="94">
        <v>7500</v>
      </c>
      <c r="G15" s="94">
        <v>710</v>
      </c>
      <c r="H15" s="187">
        <f t="shared" si="3"/>
        <v>9.466666666666667</v>
      </c>
      <c r="I15" s="94"/>
      <c r="J15" s="94"/>
      <c r="K15" s="94"/>
      <c r="L15" s="94"/>
      <c r="M15" s="94"/>
      <c r="N15" s="182"/>
      <c r="O15" s="94"/>
      <c r="P15" s="94"/>
      <c r="Q15" s="182"/>
      <c r="R15" s="94"/>
      <c r="S15" s="94"/>
      <c r="T15" s="182"/>
      <c r="U15" s="94"/>
      <c r="V15" s="94"/>
      <c r="W15" s="182"/>
      <c r="X15" s="94"/>
      <c r="Y15" s="94"/>
      <c r="Z15" s="182"/>
      <c r="AA15" s="94"/>
      <c r="AB15" s="94"/>
      <c r="AC15" s="94"/>
      <c r="AD15" s="94"/>
    </row>
    <row r="16" spans="1:30" ht="12.75">
      <c r="A16" s="114">
        <v>3214</v>
      </c>
      <c r="B16" s="82" t="s">
        <v>105</v>
      </c>
      <c r="C16" s="164">
        <f t="shared" si="2"/>
        <v>3500</v>
      </c>
      <c r="D16" s="94">
        <f>G16+J16+M16+P16+S16+Y16+AA16+AB16</f>
        <v>3000</v>
      </c>
      <c r="E16" s="182">
        <f t="shared" si="4"/>
        <v>85.71428571428571</v>
      </c>
      <c r="F16" s="94">
        <v>3500</v>
      </c>
      <c r="G16" s="94">
        <v>3000</v>
      </c>
      <c r="H16" s="187">
        <f t="shared" si="3"/>
        <v>85.71428571428571</v>
      </c>
      <c r="I16" s="94"/>
      <c r="J16" s="94"/>
      <c r="K16" s="94"/>
      <c r="L16" s="94"/>
      <c r="M16" s="94"/>
      <c r="N16" s="182"/>
      <c r="O16" s="94"/>
      <c r="P16" s="94"/>
      <c r="Q16" s="182"/>
      <c r="R16" s="94"/>
      <c r="S16" s="94"/>
      <c r="T16" s="182"/>
      <c r="U16" s="94"/>
      <c r="V16" s="94"/>
      <c r="W16" s="182"/>
      <c r="X16" s="94"/>
      <c r="Y16" s="94"/>
      <c r="Z16" s="182"/>
      <c r="AA16" s="94"/>
      <c r="AB16" s="94"/>
      <c r="AC16" s="94"/>
      <c r="AD16" s="94"/>
    </row>
    <row r="17" spans="1:30" s="90" customFormat="1" ht="12.75">
      <c r="A17" s="54">
        <v>322</v>
      </c>
      <c r="B17" s="88" t="s">
        <v>25</v>
      </c>
      <c r="C17" s="165">
        <f t="shared" si="2"/>
        <v>379743.5</v>
      </c>
      <c r="D17" s="92">
        <f>G17+J17+M17+P17+S17+Y17+AA17+AB17</f>
        <v>475895</v>
      </c>
      <c r="E17" s="186">
        <f t="shared" si="4"/>
        <v>125.32011739503113</v>
      </c>
      <c r="F17" s="92">
        <f>F18+F20+F21+F22+F19</f>
        <v>379743.5</v>
      </c>
      <c r="G17" s="92">
        <f>SUM(G18:G22)</f>
        <v>475895</v>
      </c>
      <c r="H17" s="187">
        <f t="shared" si="3"/>
        <v>125.32011739503113</v>
      </c>
      <c r="I17" s="92"/>
      <c r="J17" s="92">
        <f>SUM(J18:J22)</f>
        <v>0</v>
      </c>
      <c r="K17" s="94"/>
      <c r="L17" s="92"/>
      <c r="M17" s="92">
        <f>SUM(M18:M22)</f>
        <v>0</v>
      </c>
      <c r="N17" s="182"/>
      <c r="O17" s="92"/>
      <c r="P17" s="92">
        <f>SUM(P18:P22)</f>
        <v>0</v>
      </c>
      <c r="Q17" s="182"/>
      <c r="R17" s="92"/>
      <c r="S17" s="92">
        <f>SUM(S18:S22)</f>
        <v>0</v>
      </c>
      <c r="T17" s="182"/>
      <c r="U17" s="92"/>
      <c r="V17" s="92"/>
      <c r="W17" s="126"/>
      <c r="X17" s="92"/>
      <c r="Y17" s="92">
        <f>SUM(Y18:Y22)</f>
        <v>0</v>
      </c>
      <c r="Z17" s="182"/>
      <c r="AA17" s="92">
        <f>SUM(AA18:AA22)</f>
        <v>0</v>
      </c>
      <c r="AB17" s="92">
        <f>SUM(AB18:AB22)</f>
        <v>0</v>
      </c>
      <c r="AC17" s="92">
        <f>SUM(AC18:AC22)</f>
        <v>0</v>
      </c>
      <c r="AD17" s="92">
        <f>SUM(AD18:AD22)</f>
        <v>0</v>
      </c>
    </row>
    <row r="18" spans="1:30" ht="25.5">
      <c r="A18" s="114">
        <v>3221</v>
      </c>
      <c r="B18" s="82" t="s">
        <v>106</v>
      </c>
      <c r="C18" s="164">
        <f t="shared" si="2"/>
        <v>59243.5</v>
      </c>
      <c r="D18" s="94">
        <f>G18+J18+M18+P18+S18+Y18+AA18+AB18</f>
        <v>235895</v>
      </c>
      <c r="E18" s="186">
        <f t="shared" si="4"/>
        <v>398.17870314886864</v>
      </c>
      <c r="F18" s="94">
        <v>59243.5</v>
      </c>
      <c r="G18" s="94">
        <v>235895</v>
      </c>
      <c r="H18" s="187">
        <f t="shared" si="3"/>
        <v>398.17870314886864</v>
      </c>
      <c r="I18" s="94"/>
      <c r="J18" s="94"/>
      <c r="K18" s="94"/>
      <c r="L18" s="94"/>
      <c r="M18" s="94"/>
      <c r="N18" s="182"/>
      <c r="O18" s="94"/>
      <c r="P18" s="94"/>
      <c r="Q18" s="182"/>
      <c r="R18" s="94"/>
      <c r="S18" s="94"/>
      <c r="T18" s="182"/>
      <c r="U18" s="94"/>
      <c r="V18" s="94"/>
      <c r="W18" s="182"/>
      <c r="X18" s="94"/>
      <c r="Y18" s="94"/>
      <c r="Z18" s="182"/>
      <c r="AA18" s="94"/>
      <c r="AB18" s="94"/>
      <c r="AC18" s="94"/>
      <c r="AD18" s="94"/>
    </row>
    <row r="19" spans="1:30" ht="12.75">
      <c r="A19" s="114">
        <v>3222</v>
      </c>
      <c r="B19" s="82" t="s">
        <v>135</v>
      </c>
      <c r="C19" s="164">
        <f t="shared" si="2"/>
        <v>2000</v>
      </c>
      <c r="D19" s="94">
        <v>0</v>
      </c>
      <c r="E19" s="182">
        <f t="shared" si="4"/>
        <v>0</v>
      </c>
      <c r="F19" s="94">
        <v>2000</v>
      </c>
      <c r="G19" s="94">
        <v>0</v>
      </c>
      <c r="H19" s="187">
        <f t="shared" si="3"/>
        <v>0</v>
      </c>
      <c r="I19" s="94"/>
      <c r="J19" s="94"/>
      <c r="K19" s="94"/>
      <c r="L19" s="94"/>
      <c r="M19" s="94"/>
      <c r="N19" s="182"/>
      <c r="O19" s="94"/>
      <c r="P19" s="94"/>
      <c r="Q19" s="182"/>
      <c r="R19" s="94"/>
      <c r="S19" s="94"/>
      <c r="T19" s="182"/>
      <c r="U19" s="94"/>
      <c r="V19" s="94"/>
      <c r="W19" s="182"/>
      <c r="X19" s="94"/>
      <c r="Y19" s="94"/>
      <c r="Z19" s="182"/>
      <c r="AA19" s="94"/>
      <c r="AB19" s="94"/>
      <c r="AC19" s="94"/>
      <c r="AD19" s="94"/>
    </row>
    <row r="20" spans="1:30" ht="12.75">
      <c r="A20" s="114">
        <v>3223</v>
      </c>
      <c r="B20" s="82" t="s">
        <v>107</v>
      </c>
      <c r="C20" s="164">
        <f t="shared" si="2"/>
        <v>295000</v>
      </c>
      <c r="D20" s="94">
        <f aca="true" t="shared" si="5" ref="D20:D43">G20+J20+M20+P20+S20+Y20+AA20+AB20</f>
        <v>210000</v>
      </c>
      <c r="E20" s="182">
        <f t="shared" si="4"/>
        <v>71.1864406779661</v>
      </c>
      <c r="F20" s="94">
        <v>295000</v>
      </c>
      <c r="G20" s="94">
        <v>210000</v>
      </c>
      <c r="H20" s="187">
        <f t="shared" si="3"/>
        <v>71.1864406779661</v>
      </c>
      <c r="I20" s="94"/>
      <c r="J20" s="94"/>
      <c r="K20" s="94"/>
      <c r="L20" s="94"/>
      <c r="M20" s="94"/>
      <c r="N20" s="182"/>
      <c r="O20" s="94"/>
      <c r="P20" s="94"/>
      <c r="Q20" s="182"/>
      <c r="R20" s="94"/>
      <c r="S20" s="94"/>
      <c r="T20" s="182"/>
      <c r="U20" s="94"/>
      <c r="V20" s="94"/>
      <c r="W20" s="182"/>
      <c r="X20" s="94"/>
      <c r="Y20" s="94"/>
      <c r="Z20" s="182"/>
      <c r="AA20" s="94"/>
      <c r="AB20" s="94"/>
      <c r="AC20" s="94"/>
      <c r="AD20" s="94"/>
    </row>
    <row r="21" spans="1:30" ht="12.75">
      <c r="A21" s="114">
        <v>3225</v>
      </c>
      <c r="B21" s="82" t="s">
        <v>108</v>
      </c>
      <c r="C21" s="164">
        <f t="shared" si="2"/>
        <v>8500</v>
      </c>
      <c r="D21" s="94">
        <f t="shared" si="5"/>
        <v>20000</v>
      </c>
      <c r="E21" s="186">
        <f t="shared" si="4"/>
        <v>235.29411764705884</v>
      </c>
      <c r="F21" s="94">
        <v>8500</v>
      </c>
      <c r="G21" s="94">
        <v>20000</v>
      </c>
      <c r="H21" s="187">
        <f t="shared" si="3"/>
        <v>235.29411764705884</v>
      </c>
      <c r="I21" s="94"/>
      <c r="J21" s="94"/>
      <c r="K21" s="94"/>
      <c r="L21" s="94"/>
      <c r="M21" s="94"/>
      <c r="N21" s="182"/>
      <c r="O21" s="94"/>
      <c r="P21" s="94"/>
      <c r="Q21" s="182"/>
      <c r="R21" s="94"/>
      <c r="S21" s="94"/>
      <c r="T21" s="182"/>
      <c r="U21" s="94"/>
      <c r="V21" s="94"/>
      <c r="W21" s="182"/>
      <c r="X21" s="94"/>
      <c r="Y21" s="94"/>
      <c r="Z21" s="182"/>
      <c r="AA21" s="94"/>
      <c r="AB21" s="94"/>
      <c r="AC21" s="94"/>
      <c r="AD21" s="94"/>
    </row>
    <row r="22" spans="1:30" ht="25.5">
      <c r="A22" s="114">
        <v>3227</v>
      </c>
      <c r="B22" s="82" t="s">
        <v>109</v>
      </c>
      <c r="C22" s="164">
        <f t="shared" si="2"/>
        <v>15000</v>
      </c>
      <c r="D22" s="94">
        <f t="shared" si="5"/>
        <v>10000</v>
      </c>
      <c r="E22" s="182">
        <f t="shared" si="4"/>
        <v>66.66666666666666</v>
      </c>
      <c r="F22" s="94">
        <v>15000</v>
      </c>
      <c r="G22" s="94">
        <v>10000</v>
      </c>
      <c r="H22" s="187">
        <f t="shared" si="3"/>
        <v>66.66666666666666</v>
      </c>
      <c r="I22" s="94"/>
      <c r="J22" s="94"/>
      <c r="K22" s="94"/>
      <c r="L22" s="94"/>
      <c r="M22" s="94"/>
      <c r="N22" s="182"/>
      <c r="O22" s="94"/>
      <c r="P22" s="94"/>
      <c r="Q22" s="182"/>
      <c r="R22" s="94"/>
      <c r="S22" s="94"/>
      <c r="T22" s="182"/>
      <c r="U22" s="94"/>
      <c r="V22" s="94"/>
      <c r="W22" s="182"/>
      <c r="X22" s="94"/>
      <c r="Y22" s="94"/>
      <c r="Z22" s="182"/>
      <c r="AA22" s="94"/>
      <c r="AB22" s="94"/>
      <c r="AC22" s="94"/>
      <c r="AD22" s="94"/>
    </row>
    <row r="23" spans="1:30" s="90" customFormat="1" ht="12.75">
      <c r="A23" s="54">
        <v>323</v>
      </c>
      <c r="B23" s="88" t="s">
        <v>26</v>
      </c>
      <c r="C23" s="165">
        <f t="shared" si="2"/>
        <v>152750</v>
      </c>
      <c r="D23" s="92">
        <f t="shared" si="5"/>
        <v>147500</v>
      </c>
      <c r="E23" s="182">
        <f t="shared" si="4"/>
        <v>96.56301145662847</v>
      </c>
      <c r="F23" s="92">
        <f>SUM(F24:F31)</f>
        <v>152750</v>
      </c>
      <c r="G23" s="92">
        <f>SUM(G24:G31)</f>
        <v>147500</v>
      </c>
      <c r="H23" s="187">
        <f t="shared" si="3"/>
        <v>96.56301145662847</v>
      </c>
      <c r="I23" s="92"/>
      <c r="J23" s="92">
        <f>SUM(J24:J31)</f>
        <v>0</v>
      </c>
      <c r="K23" s="94"/>
      <c r="L23" s="92"/>
      <c r="M23" s="92">
        <f>SUM(M24:M31)</f>
        <v>0</v>
      </c>
      <c r="N23" s="182"/>
      <c r="O23" s="92"/>
      <c r="P23" s="92">
        <f>SUM(P24:P31)</f>
        <v>0</v>
      </c>
      <c r="Q23" s="182"/>
      <c r="R23" s="92"/>
      <c r="S23" s="92">
        <f>SUM(S24:S31)</f>
        <v>0</v>
      </c>
      <c r="T23" s="182"/>
      <c r="U23" s="92"/>
      <c r="V23" s="92"/>
      <c r="W23" s="126"/>
      <c r="X23" s="92"/>
      <c r="Y23" s="92">
        <f>SUM(Y24:Y31)</f>
        <v>0</v>
      </c>
      <c r="Z23" s="182"/>
      <c r="AA23" s="92">
        <f>SUM(AA24:AA31)</f>
        <v>0</v>
      </c>
      <c r="AB23" s="92">
        <f>SUM(AB24:AB31)</f>
        <v>0</v>
      </c>
      <c r="AC23" s="92">
        <f>SUM(AC24:AC31)</f>
        <v>0</v>
      </c>
      <c r="AD23" s="92">
        <f>SUM(AD24:AD31)</f>
        <v>0</v>
      </c>
    </row>
    <row r="24" spans="1:30" ht="12.75">
      <c r="A24" s="114">
        <v>3231</v>
      </c>
      <c r="B24" s="82" t="s">
        <v>110</v>
      </c>
      <c r="C24" s="164">
        <f t="shared" si="2"/>
        <v>24000</v>
      </c>
      <c r="D24" s="94">
        <f t="shared" si="5"/>
        <v>24000</v>
      </c>
      <c r="E24" s="186">
        <f t="shared" si="4"/>
        <v>100</v>
      </c>
      <c r="F24" s="94">
        <v>24000</v>
      </c>
      <c r="G24" s="94">
        <v>24000</v>
      </c>
      <c r="H24" s="187">
        <f t="shared" si="3"/>
        <v>100</v>
      </c>
      <c r="I24" s="94"/>
      <c r="J24" s="94"/>
      <c r="K24" s="94"/>
      <c r="L24" s="94"/>
      <c r="M24" s="94"/>
      <c r="N24" s="182"/>
      <c r="O24" s="94"/>
      <c r="P24" s="94"/>
      <c r="Q24" s="182"/>
      <c r="R24" s="94"/>
      <c r="S24" s="94"/>
      <c r="T24" s="182"/>
      <c r="U24" s="94"/>
      <c r="V24" s="94"/>
      <c r="W24" s="182"/>
      <c r="X24" s="94"/>
      <c r="Y24" s="94"/>
      <c r="Z24" s="182"/>
      <c r="AA24" s="94"/>
      <c r="AB24" s="94"/>
      <c r="AC24" s="94"/>
      <c r="AD24" s="94"/>
    </row>
    <row r="25" spans="1:30" ht="12.75">
      <c r="A25" s="114">
        <v>3233</v>
      </c>
      <c r="B25" s="82" t="s">
        <v>185</v>
      </c>
      <c r="C25" s="164">
        <f t="shared" si="2"/>
        <v>2000</v>
      </c>
      <c r="D25" s="94">
        <f t="shared" si="5"/>
        <v>0</v>
      </c>
      <c r="E25" s="182">
        <f t="shared" si="4"/>
        <v>0</v>
      </c>
      <c r="F25" s="94">
        <v>2000</v>
      </c>
      <c r="G25" s="94">
        <v>0</v>
      </c>
      <c r="H25" s="187">
        <f t="shared" si="3"/>
        <v>0</v>
      </c>
      <c r="I25" s="94"/>
      <c r="J25" s="94"/>
      <c r="K25" s="94"/>
      <c r="L25" s="94"/>
      <c r="M25" s="94"/>
      <c r="N25" s="182"/>
      <c r="O25" s="94"/>
      <c r="P25" s="94"/>
      <c r="Q25" s="182"/>
      <c r="R25" s="94"/>
      <c r="S25" s="94"/>
      <c r="T25" s="182"/>
      <c r="U25" s="94"/>
      <c r="V25" s="94"/>
      <c r="W25" s="182"/>
      <c r="X25" s="94"/>
      <c r="Y25" s="94"/>
      <c r="Z25" s="182"/>
      <c r="AA25" s="94"/>
      <c r="AB25" s="94"/>
      <c r="AC25" s="94"/>
      <c r="AD25" s="94"/>
    </row>
    <row r="26" spans="1:30" ht="12.75">
      <c r="A26" s="114">
        <v>3234</v>
      </c>
      <c r="B26" s="82" t="s">
        <v>111</v>
      </c>
      <c r="C26" s="164">
        <f t="shared" si="2"/>
        <v>45000</v>
      </c>
      <c r="D26" s="94">
        <f t="shared" si="5"/>
        <v>54000</v>
      </c>
      <c r="E26" s="186">
        <f t="shared" si="4"/>
        <v>120</v>
      </c>
      <c r="F26" s="94">
        <v>45000</v>
      </c>
      <c r="G26" s="94">
        <v>54000</v>
      </c>
      <c r="H26" s="187">
        <f t="shared" si="3"/>
        <v>120</v>
      </c>
      <c r="I26" s="94"/>
      <c r="J26" s="94"/>
      <c r="K26" s="94"/>
      <c r="L26" s="94"/>
      <c r="M26" s="94"/>
      <c r="N26" s="182"/>
      <c r="O26" s="94"/>
      <c r="P26" s="94"/>
      <c r="Q26" s="182"/>
      <c r="R26" s="94"/>
      <c r="S26" s="94"/>
      <c r="T26" s="182"/>
      <c r="U26" s="94"/>
      <c r="V26" s="94"/>
      <c r="W26" s="182"/>
      <c r="X26" s="94"/>
      <c r="Y26" s="94"/>
      <c r="Z26" s="182"/>
      <c r="AA26" s="94"/>
      <c r="AB26" s="94"/>
      <c r="AC26" s="94"/>
      <c r="AD26" s="94"/>
    </row>
    <row r="27" spans="1:30" ht="12.75">
      <c r="A27" s="114">
        <v>3235</v>
      </c>
      <c r="B27" s="82" t="s">
        <v>172</v>
      </c>
      <c r="C27" s="164">
        <f t="shared" si="2"/>
        <v>21450</v>
      </c>
      <c r="D27" s="94">
        <f t="shared" si="5"/>
        <v>22000</v>
      </c>
      <c r="E27" s="186">
        <f t="shared" si="4"/>
        <v>102.56410256410255</v>
      </c>
      <c r="F27" s="94">
        <v>21450</v>
      </c>
      <c r="G27" s="94">
        <v>22000</v>
      </c>
      <c r="H27" s="187">
        <f t="shared" si="3"/>
        <v>102.56410256410255</v>
      </c>
      <c r="I27" s="94"/>
      <c r="J27" s="94"/>
      <c r="K27" s="94"/>
      <c r="L27" s="94"/>
      <c r="M27" s="94"/>
      <c r="N27" s="182"/>
      <c r="O27" s="94"/>
      <c r="P27" s="94"/>
      <c r="Q27" s="182"/>
      <c r="R27" s="94"/>
      <c r="S27" s="94"/>
      <c r="T27" s="182"/>
      <c r="U27" s="94"/>
      <c r="V27" s="94"/>
      <c r="W27" s="182"/>
      <c r="X27" s="94"/>
      <c r="Y27" s="94"/>
      <c r="Z27" s="182"/>
      <c r="AA27" s="94"/>
      <c r="AB27" s="94"/>
      <c r="AC27" s="94"/>
      <c r="AD27" s="94"/>
    </row>
    <row r="28" spans="1:30" ht="12.75">
      <c r="A28" s="114">
        <v>3236</v>
      </c>
      <c r="B28" s="82" t="s">
        <v>112</v>
      </c>
      <c r="C28" s="164">
        <f t="shared" si="2"/>
        <v>31300</v>
      </c>
      <c r="D28" s="94">
        <f t="shared" si="5"/>
        <v>19000</v>
      </c>
      <c r="E28" s="186">
        <f t="shared" si="4"/>
        <v>60.70287539936102</v>
      </c>
      <c r="F28" s="94">
        <v>31300</v>
      </c>
      <c r="G28" s="94">
        <v>19000</v>
      </c>
      <c r="H28" s="187">
        <f t="shared" si="3"/>
        <v>60.70287539936102</v>
      </c>
      <c r="I28" s="94"/>
      <c r="J28" s="94"/>
      <c r="K28" s="94"/>
      <c r="L28" s="94"/>
      <c r="M28" s="94"/>
      <c r="N28" s="182"/>
      <c r="O28" s="94"/>
      <c r="P28" s="94"/>
      <c r="Q28" s="182"/>
      <c r="R28" s="94"/>
      <c r="S28" s="94"/>
      <c r="T28" s="182"/>
      <c r="U28" s="94"/>
      <c r="V28" s="94"/>
      <c r="W28" s="182"/>
      <c r="X28" s="94"/>
      <c r="Y28" s="94"/>
      <c r="Z28" s="182"/>
      <c r="AA28" s="94"/>
      <c r="AB28" s="94"/>
      <c r="AC28" s="94"/>
      <c r="AD28" s="94"/>
    </row>
    <row r="29" spans="1:30" ht="12.75">
      <c r="A29" s="114">
        <v>3237</v>
      </c>
      <c r="B29" s="82" t="s">
        <v>113</v>
      </c>
      <c r="C29" s="164">
        <f t="shared" si="2"/>
        <v>10000</v>
      </c>
      <c r="D29" s="94">
        <f t="shared" si="5"/>
        <v>8000</v>
      </c>
      <c r="E29" s="186">
        <f t="shared" si="4"/>
        <v>80</v>
      </c>
      <c r="F29" s="94">
        <v>10000</v>
      </c>
      <c r="G29" s="94">
        <v>8000</v>
      </c>
      <c r="H29" s="187">
        <f t="shared" si="3"/>
        <v>80</v>
      </c>
      <c r="I29" s="94"/>
      <c r="J29" s="94"/>
      <c r="K29" s="94"/>
      <c r="L29" s="94"/>
      <c r="M29" s="94"/>
      <c r="N29" s="182"/>
      <c r="O29" s="94"/>
      <c r="P29" s="94"/>
      <c r="Q29" s="182"/>
      <c r="R29" s="94"/>
      <c r="S29" s="94"/>
      <c r="T29" s="182"/>
      <c r="U29" s="94"/>
      <c r="V29" s="94"/>
      <c r="W29" s="182"/>
      <c r="X29" s="94"/>
      <c r="Y29" s="94"/>
      <c r="Z29" s="182"/>
      <c r="AA29" s="94"/>
      <c r="AB29" s="94"/>
      <c r="AC29" s="94"/>
      <c r="AD29" s="94"/>
    </row>
    <row r="30" spans="1:30" ht="12.75">
      <c r="A30" s="114">
        <v>3238</v>
      </c>
      <c r="B30" s="82" t="s">
        <v>114</v>
      </c>
      <c r="C30" s="164">
        <f t="shared" si="2"/>
        <v>18000</v>
      </c>
      <c r="D30" s="94">
        <f t="shared" si="5"/>
        <v>20000</v>
      </c>
      <c r="E30" s="186">
        <f t="shared" si="4"/>
        <v>111.11111111111111</v>
      </c>
      <c r="F30" s="94">
        <v>18000</v>
      </c>
      <c r="G30" s="94">
        <v>20000</v>
      </c>
      <c r="H30" s="187">
        <f t="shared" si="3"/>
        <v>111.11111111111111</v>
      </c>
      <c r="I30" s="94"/>
      <c r="J30" s="94"/>
      <c r="K30" s="94"/>
      <c r="L30" s="94"/>
      <c r="M30" s="94"/>
      <c r="N30" s="182"/>
      <c r="O30" s="94"/>
      <c r="P30" s="94"/>
      <c r="Q30" s="182"/>
      <c r="R30" s="94"/>
      <c r="S30" s="94"/>
      <c r="T30" s="182"/>
      <c r="U30" s="94"/>
      <c r="V30" s="94"/>
      <c r="W30" s="182"/>
      <c r="X30" s="94"/>
      <c r="Y30" s="94"/>
      <c r="Z30" s="182"/>
      <c r="AA30" s="94"/>
      <c r="AB30" s="94"/>
      <c r="AC30" s="94"/>
      <c r="AD30" s="94"/>
    </row>
    <row r="31" spans="1:30" ht="12.75">
      <c r="A31" s="114">
        <v>3239</v>
      </c>
      <c r="B31" s="82" t="s">
        <v>115</v>
      </c>
      <c r="C31" s="164">
        <f t="shared" si="2"/>
        <v>1000</v>
      </c>
      <c r="D31" s="94">
        <f t="shared" si="5"/>
        <v>500</v>
      </c>
      <c r="E31" s="186">
        <f t="shared" si="4"/>
        <v>50</v>
      </c>
      <c r="F31" s="94">
        <v>1000</v>
      </c>
      <c r="G31" s="94">
        <v>500</v>
      </c>
      <c r="H31" s="187">
        <f t="shared" si="3"/>
        <v>50</v>
      </c>
      <c r="I31" s="94"/>
      <c r="J31" s="94"/>
      <c r="K31" s="94"/>
      <c r="L31" s="94"/>
      <c r="M31" s="94"/>
      <c r="N31" s="182"/>
      <c r="O31" s="94"/>
      <c r="P31" s="94"/>
      <c r="Q31" s="182"/>
      <c r="R31" s="94"/>
      <c r="S31" s="94"/>
      <c r="T31" s="182"/>
      <c r="U31" s="94"/>
      <c r="V31" s="94"/>
      <c r="W31" s="182"/>
      <c r="X31" s="94"/>
      <c r="Y31" s="94"/>
      <c r="Z31" s="182"/>
      <c r="AA31" s="94"/>
      <c r="AB31" s="94"/>
      <c r="AC31" s="94"/>
      <c r="AD31" s="94"/>
    </row>
    <row r="32" spans="1:30" s="90" customFormat="1" ht="25.5">
      <c r="A32" s="54">
        <v>329</v>
      </c>
      <c r="B32" s="88" t="s">
        <v>116</v>
      </c>
      <c r="C32" s="165">
        <f t="shared" si="2"/>
        <v>9200</v>
      </c>
      <c r="D32" s="92">
        <f t="shared" si="5"/>
        <v>8000</v>
      </c>
      <c r="E32" s="186">
        <f t="shared" si="4"/>
        <v>86.95652173913044</v>
      </c>
      <c r="F32" s="92">
        <f>SUM(F33:F37)</f>
        <v>9200</v>
      </c>
      <c r="G32" s="92">
        <f>SUM(G33:G37)</f>
        <v>8000</v>
      </c>
      <c r="H32" s="187">
        <f t="shared" si="3"/>
        <v>86.95652173913044</v>
      </c>
      <c r="I32" s="92"/>
      <c r="J32" s="92">
        <f>SUM(J33:J37)</f>
        <v>0</v>
      </c>
      <c r="K32" s="94"/>
      <c r="L32" s="92"/>
      <c r="M32" s="92">
        <f>SUM(M33:M37)</f>
        <v>0</v>
      </c>
      <c r="N32" s="182"/>
      <c r="O32" s="92"/>
      <c r="P32" s="92">
        <f>SUM(P33:P37)</f>
        <v>0</v>
      </c>
      <c r="Q32" s="182"/>
      <c r="R32" s="92"/>
      <c r="S32" s="92">
        <f>SUM(S33:S37)</f>
        <v>0</v>
      </c>
      <c r="T32" s="182"/>
      <c r="U32" s="92"/>
      <c r="V32" s="92"/>
      <c r="W32" s="126"/>
      <c r="X32" s="92"/>
      <c r="Y32" s="92">
        <f>SUM(Y33:Y37)</f>
        <v>0</v>
      </c>
      <c r="Z32" s="182"/>
      <c r="AA32" s="92">
        <f>SUM(AA33:AA37)</f>
        <v>0</v>
      </c>
      <c r="AB32" s="92">
        <f>SUM(AB33:AB37)</f>
        <v>0</v>
      </c>
      <c r="AC32" s="92">
        <f>SUM(AC33:AC37)</f>
        <v>0</v>
      </c>
      <c r="AD32" s="92">
        <f>SUM(AD33:AD37)</f>
        <v>0</v>
      </c>
    </row>
    <row r="33" spans="1:30" ht="12.75">
      <c r="A33" s="114">
        <v>3292</v>
      </c>
      <c r="B33" s="82" t="s">
        <v>117</v>
      </c>
      <c r="C33" s="164">
        <f t="shared" si="2"/>
        <v>0</v>
      </c>
      <c r="D33" s="94">
        <f t="shared" si="5"/>
        <v>0</v>
      </c>
      <c r="E33" s="187"/>
      <c r="F33" s="94"/>
      <c r="G33" s="94">
        <v>0</v>
      </c>
      <c r="H33" s="187"/>
      <c r="I33" s="94"/>
      <c r="J33" s="94"/>
      <c r="K33" s="94"/>
      <c r="L33" s="94"/>
      <c r="M33" s="94"/>
      <c r="N33" s="182"/>
      <c r="O33" s="94"/>
      <c r="P33" s="94"/>
      <c r="Q33" s="182"/>
      <c r="R33" s="94"/>
      <c r="S33" s="94"/>
      <c r="T33" s="182"/>
      <c r="U33" s="94"/>
      <c r="V33" s="94"/>
      <c r="W33" s="182"/>
      <c r="X33" s="94"/>
      <c r="Y33" s="94"/>
      <c r="Z33" s="182"/>
      <c r="AA33" s="94"/>
      <c r="AB33" s="94"/>
      <c r="AC33" s="94"/>
      <c r="AD33" s="94"/>
    </row>
    <row r="34" spans="1:30" ht="12.75">
      <c r="A34" s="114">
        <v>3293</v>
      </c>
      <c r="B34" s="82" t="s">
        <v>118</v>
      </c>
      <c r="C34" s="164">
        <f t="shared" si="2"/>
        <v>2000</v>
      </c>
      <c r="D34" s="94">
        <f t="shared" si="5"/>
        <v>0</v>
      </c>
      <c r="E34" s="186">
        <f t="shared" si="4"/>
        <v>0</v>
      </c>
      <c r="F34" s="94">
        <v>2000</v>
      </c>
      <c r="G34" s="94">
        <v>0</v>
      </c>
      <c r="H34" s="187">
        <f t="shared" si="3"/>
        <v>0</v>
      </c>
      <c r="I34" s="94"/>
      <c r="J34" s="94"/>
      <c r="K34" s="94"/>
      <c r="L34" s="94"/>
      <c r="M34" s="94"/>
      <c r="N34" s="182"/>
      <c r="O34" s="94"/>
      <c r="P34" s="94"/>
      <c r="Q34" s="182"/>
      <c r="R34" s="94"/>
      <c r="S34" s="94"/>
      <c r="T34" s="182"/>
      <c r="U34" s="94"/>
      <c r="V34" s="94"/>
      <c r="W34" s="182"/>
      <c r="X34" s="94"/>
      <c r="Y34" s="94"/>
      <c r="Z34" s="182"/>
      <c r="AA34" s="94"/>
      <c r="AB34" s="94"/>
      <c r="AC34" s="94"/>
      <c r="AD34" s="94"/>
    </row>
    <row r="35" spans="1:30" ht="12.75">
      <c r="A35" s="114">
        <v>3294</v>
      </c>
      <c r="B35" s="82" t="s">
        <v>119</v>
      </c>
      <c r="C35" s="164">
        <f t="shared" si="2"/>
        <v>1200</v>
      </c>
      <c r="D35" s="94">
        <f t="shared" si="5"/>
        <v>1000</v>
      </c>
      <c r="E35" s="186">
        <f t="shared" si="4"/>
        <v>83.33333333333334</v>
      </c>
      <c r="F35" s="94">
        <v>1200</v>
      </c>
      <c r="G35" s="94">
        <v>1000</v>
      </c>
      <c r="H35" s="187">
        <f t="shared" si="3"/>
        <v>83.33333333333334</v>
      </c>
      <c r="I35" s="94"/>
      <c r="J35" s="94"/>
      <c r="K35" s="94"/>
      <c r="L35" s="94"/>
      <c r="M35" s="94"/>
      <c r="N35" s="182"/>
      <c r="O35" s="94"/>
      <c r="P35" s="94"/>
      <c r="Q35" s="182"/>
      <c r="R35" s="94"/>
      <c r="S35" s="94"/>
      <c r="T35" s="182"/>
      <c r="U35" s="94"/>
      <c r="V35" s="94"/>
      <c r="W35" s="182"/>
      <c r="X35" s="94"/>
      <c r="Y35" s="94"/>
      <c r="Z35" s="182"/>
      <c r="AA35" s="94"/>
      <c r="AB35" s="94"/>
      <c r="AC35" s="94"/>
      <c r="AD35" s="94"/>
    </row>
    <row r="36" spans="1:30" ht="12.75">
      <c r="A36" s="114">
        <v>3295</v>
      </c>
      <c r="B36" s="82" t="s">
        <v>173</v>
      </c>
      <c r="C36" s="164">
        <f t="shared" si="2"/>
        <v>5000</v>
      </c>
      <c r="D36" s="94">
        <f t="shared" si="5"/>
        <v>6000</v>
      </c>
      <c r="E36" s="188">
        <f t="shared" si="4"/>
        <v>120</v>
      </c>
      <c r="F36" s="94">
        <v>5000</v>
      </c>
      <c r="G36" s="94">
        <v>6000</v>
      </c>
      <c r="H36" s="187">
        <f t="shared" si="3"/>
        <v>120</v>
      </c>
      <c r="I36" s="94"/>
      <c r="J36" s="94"/>
      <c r="K36" s="94"/>
      <c r="L36" s="94"/>
      <c r="M36" s="94"/>
      <c r="N36" s="182"/>
      <c r="O36" s="94"/>
      <c r="P36" s="94"/>
      <c r="Q36" s="182"/>
      <c r="R36" s="94"/>
      <c r="S36" s="94"/>
      <c r="T36" s="182"/>
      <c r="U36" s="94"/>
      <c r="V36" s="94"/>
      <c r="W36" s="182"/>
      <c r="X36" s="94"/>
      <c r="Y36" s="94"/>
      <c r="Z36" s="182"/>
      <c r="AA36" s="94"/>
      <c r="AB36" s="94"/>
      <c r="AC36" s="94"/>
      <c r="AD36" s="94"/>
    </row>
    <row r="37" spans="1:30" ht="12.75">
      <c r="A37" s="114">
        <v>3299</v>
      </c>
      <c r="B37" s="82" t="s">
        <v>116</v>
      </c>
      <c r="C37" s="164">
        <f t="shared" si="2"/>
        <v>1000</v>
      </c>
      <c r="D37" s="94">
        <f t="shared" si="5"/>
        <v>1000</v>
      </c>
      <c r="E37" s="188">
        <f t="shared" si="4"/>
        <v>100</v>
      </c>
      <c r="F37" s="94">
        <v>1000</v>
      </c>
      <c r="G37" s="94">
        <v>1000</v>
      </c>
      <c r="H37" s="187">
        <f t="shared" si="3"/>
        <v>100</v>
      </c>
      <c r="I37" s="94"/>
      <c r="J37" s="94"/>
      <c r="K37" s="94"/>
      <c r="L37" s="94"/>
      <c r="M37" s="94"/>
      <c r="N37" s="182"/>
      <c r="O37" s="94"/>
      <c r="P37" s="94"/>
      <c r="Q37" s="182"/>
      <c r="R37" s="94"/>
      <c r="S37" s="94"/>
      <c r="T37" s="182"/>
      <c r="U37" s="94"/>
      <c r="V37" s="94"/>
      <c r="W37" s="182"/>
      <c r="X37" s="94"/>
      <c r="Y37" s="94"/>
      <c r="Z37" s="182"/>
      <c r="AA37" s="94"/>
      <c r="AB37" s="94"/>
      <c r="AC37" s="94"/>
      <c r="AD37" s="94"/>
    </row>
    <row r="38" spans="1:30" s="5" customFormat="1" ht="12.75">
      <c r="A38" s="54">
        <v>34</v>
      </c>
      <c r="B38" s="88" t="s">
        <v>27</v>
      </c>
      <c r="C38" s="165">
        <f t="shared" si="2"/>
        <v>6500</v>
      </c>
      <c r="D38" s="92">
        <f t="shared" si="5"/>
        <v>5600</v>
      </c>
      <c r="E38" s="186">
        <f t="shared" si="4"/>
        <v>86.15384615384616</v>
      </c>
      <c r="F38" s="92">
        <f>F39</f>
        <v>6500</v>
      </c>
      <c r="G38" s="92">
        <f>SUM(G39)</f>
        <v>5600</v>
      </c>
      <c r="H38" s="187">
        <f t="shared" si="3"/>
        <v>86.15384615384616</v>
      </c>
      <c r="I38" s="92"/>
      <c r="J38" s="92">
        <f>SUM(J39)</f>
        <v>0</v>
      </c>
      <c r="K38" s="94"/>
      <c r="L38" s="92"/>
      <c r="M38" s="92">
        <f>SUM(M39)</f>
        <v>0</v>
      </c>
      <c r="N38" s="182"/>
      <c r="O38" s="92"/>
      <c r="P38" s="92">
        <f>SUM(P39)</f>
        <v>0</v>
      </c>
      <c r="Q38" s="182"/>
      <c r="R38" s="92"/>
      <c r="S38" s="92">
        <f>SUM(S39)</f>
        <v>0</v>
      </c>
      <c r="T38" s="182"/>
      <c r="U38" s="92"/>
      <c r="V38" s="92"/>
      <c r="W38" s="126"/>
      <c r="X38" s="92"/>
      <c r="Y38" s="92">
        <f>SUM(Y39)</f>
        <v>0</v>
      </c>
      <c r="Z38" s="182"/>
      <c r="AA38" s="92">
        <f aca="true" t="shared" si="6" ref="AA38:AD39">SUM(AA39)</f>
        <v>0</v>
      </c>
      <c r="AB38" s="92">
        <f t="shared" si="6"/>
        <v>0</v>
      </c>
      <c r="AC38" s="92">
        <f t="shared" si="6"/>
        <v>0</v>
      </c>
      <c r="AD38" s="92">
        <f t="shared" si="6"/>
        <v>0</v>
      </c>
    </row>
    <row r="39" spans="1:30" s="90" customFormat="1" ht="12.75">
      <c r="A39" s="54">
        <v>343</v>
      </c>
      <c r="B39" s="88" t="s">
        <v>28</v>
      </c>
      <c r="C39" s="165">
        <f t="shared" si="2"/>
        <v>6500</v>
      </c>
      <c r="D39" s="92">
        <f t="shared" si="5"/>
        <v>5600</v>
      </c>
      <c r="E39" s="186">
        <f t="shared" si="4"/>
        <v>86.15384615384616</v>
      </c>
      <c r="F39" s="92">
        <f>F40</f>
        <v>6500</v>
      </c>
      <c r="G39" s="92">
        <f>SUM(G40)</f>
        <v>5600</v>
      </c>
      <c r="H39" s="187">
        <f t="shared" si="3"/>
        <v>86.15384615384616</v>
      </c>
      <c r="I39" s="92"/>
      <c r="J39" s="92">
        <f>SUM(J40)</f>
        <v>0</v>
      </c>
      <c r="K39" s="94"/>
      <c r="L39" s="92"/>
      <c r="M39" s="92">
        <f>SUM(M40)</f>
        <v>0</v>
      </c>
      <c r="N39" s="182"/>
      <c r="O39" s="92"/>
      <c r="P39" s="92">
        <f>SUM(P40)</f>
        <v>0</v>
      </c>
      <c r="Q39" s="182"/>
      <c r="R39" s="92"/>
      <c r="S39" s="92">
        <f>SUM(S40)</f>
        <v>0</v>
      </c>
      <c r="T39" s="182"/>
      <c r="U39" s="92"/>
      <c r="V39" s="92"/>
      <c r="W39" s="126"/>
      <c r="X39" s="92"/>
      <c r="Y39" s="92">
        <f>SUM(Y40)</f>
        <v>0</v>
      </c>
      <c r="Z39" s="182"/>
      <c r="AA39" s="92">
        <f t="shared" si="6"/>
        <v>0</v>
      </c>
      <c r="AB39" s="92">
        <f t="shared" si="6"/>
        <v>0</v>
      </c>
      <c r="AC39" s="92">
        <f t="shared" si="6"/>
        <v>0</v>
      </c>
      <c r="AD39" s="92">
        <f t="shared" si="6"/>
        <v>0</v>
      </c>
    </row>
    <row r="40" spans="1:30" ht="25.5">
      <c r="A40" s="114">
        <v>3431</v>
      </c>
      <c r="B40" s="82" t="s">
        <v>121</v>
      </c>
      <c r="C40" s="164">
        <f t="shared" si="2"/>
        <v>6500</v>
      </c>
      <c r="D40" s="94">
        <f t="shared" si="5"/>
        <v>5600</v>
      </c>
      <c r="E40" s="186">
        <f t="shared" si="4"/>
        <v>86.15384615384616</v>
      </c>
      <c r="F40" s="94">
        <v>6500</v>
      </c>
      <c r="G40" s="94">
        <v>5600</v>
      </c>
      <c r="H40" s="187">
        <f t="shared" si="3"/>
        <v>86.15384615384616</v>
      </c>
      <c r="I40" s="94"/>
      <c r="J40" s="94"/>
      <c r="K40" s="94"/>
      <c r="L40" s="94"/>
      <c r="M40" s="94"/>
      <c r="N40" s="182"/>
      <c r="O40" s="94"/>
      <c r="P40" s="94"/>
      <c r="Q40" s="182"/>
      <c r="R40" s="94"/>
      <c r="S40" s="94"/>
      <c r="T40" s="182"/>
      <c r="U40" s="94"/>
      <c r="V40" s="94"/>
      <c r="W40" s="182"/>
      <c r="X40" s="94"/>
      <c r="Y40" s="94"/>
      <c r="Z40" s="182"/>
      <c r="AA40" s="94"/>
      <c r="AB40" s="94"/>
      <c r="AC40" s="94"/>
      <c r="AD40" s="94"/>
    </row>
    <row r="41" spans="1:30" s="90" customFormat="1" ht="38.25">
      <c r="A41" s="54">
        <v>37</v>
      </c>
      <c r="B41" s="88" t="s">
        <v>124</v>
      </c>
      <c r="C41" s="165">
        <f t="shared" si="2"/>
        <v>47380</v>
      </c>
      <c r="D41" s="92">
        <f t="shared" si="5"/>
        <v>26000</v>
      </c>
      <c r="E41" s="186">
        <f t="shared" si="4"/>
        <v>54.87547488391726</v>
      </c>
      <c r="F41" s="92">
        <f>F42</f>
        <v>47380</v>
      </c>
      <c r="G41" s="92">
        <f>SUM(G42)</f>
        <v>26000</v>
      </c>
      <c r="H41" s="187">
        <f t="shared" si="3"/>
        <v>54.87547488391726</v>
      </c>
      <c r="I41" s="92"/>
      <c r="J41" s="92">
        <f>SUM(J42)</f>
        <v>0</v>
      </c>
      <c r="K41" s="94"/>
      <c r="L41" s="92"/>
      <c r="M41" s="92">
        <f>SUM(M42)</f>
        <v>0</v>
      </c>
      <c r="N41" s="182"/>
      <c r="O41" s="92"/>
      <c r="P41" s="92">
        <f>SUM(P42)</f>
        <v>0</v>
      </c>
      <c r="Q41" s="182"/>
      <c r="R41" s="92"/>
      <c r="S41" s="92">
        <f>SUM(S42)</f>
        <v>0</v>
      </c>
      <c r="T41" s="182"/>
      <c r="U41" s="92"/>
      <c r="V41" s="92"/>
      <c r="W41" s="126"/>
      <c r="X41" s="92"/>
      <c r="Y41" s="92">
        <f>SUM(Y42)</f>
        <v>0</v>
      </c>
      <c r="Z41" s="182"/>
      <c r="AA41" s="92">
        <f aca="true" t="shared" si="7" ref="AA41:AD42">SUM(AA42)</f>
        <v>0</v>
      </c>
      <c r="AB41" s="92">
        <f t="shared" si="7"/>
        <v>0</v>
      </c>
      <c r="AC41" s="92">
        <f t="shared" si="7"/>
        <v>0</v>
      </c>
      <c r="AD41" s="92">
        <f t="shared" si="7"/>
        <v>0</v>
      </c>
    </row>
    <row r="42" spans="1:30" s="90" customFormat="1" ht="25.5">
      <c r="A42" s="54">
        <v>372</v>
      </c>
      <c r="B42" s="88" t="s">
        <v>125</v>
      </c>
      <c r="C42" s="165">
        <f t="shared" si="2"/>
        <v>47380</v>
      </c>
      <c r="D42" s="92">
        <f t="shared" si="5"/>
        <v>26000</v>
      </c>
      <c r="E42" s="186">
        <f t="shared" si="4"/>
        <v>54.87547488391726</v>
      </c>
      <c r="F42" s="92">
        <f>F43</f>
        <v>47380</v>
      </c>
      <c r="G42" s="92">
        <f>SUM(G43)</f>
        <v>26000</v>
      </c>
      <c r="H42" s="187">
        <f t="shared" si="3"/>
        <v>54.87547488391726</v>
      </c>
      <c r="I42" s="92"/>
      <c r="J42" s="92">
        <f>SUM(J43)</f>
        <v>0</v>
      </c>
      <c r="K42" s="94"/>
      <c r="L42" s="92"/>
      <c r="M42" s="92">
        <f>SUM(M43)</f>
        <v>0</v>
      </c>
      <c r="N42" s="182"/>
      <c r="O42" s="92"/>
      <c r="P42" s="92">
        <f>SUM(P43)</f>
        <v>0</v>
      </c>
      <c r="Q42" s="182"/>
      <c r="R42" s="92"/>
      <c r="S42" s="92">
        <f>SUM(S43)</f>
        <v>0</v>
      </c>
      <c r="T42" s="182"/>
      <c r="U42" s="92"/>
      <c r="V42" s="92"/>
      <c r="W42" s="126"/>
      <c r="X42" s="92"/>
      <c r="Y42" s="92">
        <f>SUM(Y43)</f>
        <v>0</v>
      </c>
      <c r="Z42" s="182"/>
      <c r="AA42" s="92">
        <f t="shared" si="7"/>
        <v>0</v>
      </c>
      <c r="AB42" s="92">
        <f t="shared" si="7"/>
        <v>0</v>
      </c>
      <c r="AC42" s="92">
        <f t="shared" si="7"/>
        <v>0</v>
      </c>
      <c r="AD42" s="92">
        <f t="shared" si="7"/>
        <v>0</v>
      </c>
    </row>
    <row r="43" spans="1:30" ht="25.5">
      <c r="A43" s="114">
        <v>3722</v>
      </c>
      <c r="B43" s="82" t="s">
        <v>126</v>
      </c>
      <c r="C43" s="164">
        <f t="shared" si="2"/>
        <v>47380</v>
      </c>
      <c r="D43" s="94">
        <f t="shared" si="5"/>
        <v>26000</v>
      </c>
      <c r="E43" s="186">
        <f t="shared" si="4"/>
        <v>54.87547488391726</v>
      </c>
      <c r="F43" s="94">
        <v>47380</v>
      </c>
      <c r="G43" s="94">
        <v>26000</v>
      </c>
      <c r="H43" s="187">
        <f t="shared" si="3"/>
        <v>54.87547488391726</v>
      </c>
      <c r="I43" s="94"/>
      <c r="J43" s="94"/>
      <c r="K43" s="94"/>
      <c r="L43" s="94"/>
      <c r="M43" s="94"/>
      <c r="N43" s="182"/>
      <c r="O43" s="94"/>
      <c r="P43" s="94"/>
      <c r="Q43" s="182"/>
      <c r="R43" s="94"/>
      <c r="S43" s="94"/>
      <c r="T43" s="182"/>
      <c r="U43" s="94"/>
      <c r="V43" s="94"/>
      <c r="W43" s="182"/>
      <c r="X43" s="94"/>
      <c r="Y43" s="94"/>
      <c r="Z43" s="182"/>
      <c r="AA43" s="94"/>
      <c r="AB43" s="94"/>
      <c r="AC43" s="94"/>
      <c r="AD43" s="94"/>
    </row>
    <row r="44" spans="1:30" ht="51">
      <c r="A44" s="113" t="s">
        <v>82</v>
      </c>
      <c r="B44" s="97" t="s">
        <v>47</v>
      </c>
      <c r="C44" s="98">
        <f>C45</f>
        <v>109569.7</v>
      </c>
      <c r="D44" s="98">
        <f>SUM(D45)</f>
        <v>116230.12</v>
      </c>
      <c r="E44" s="189">
        <f t="shared" si="4"/>
        <v>106.07870606563677</v>
      </c>
      <c r="F44" s="98">
        <f>F45</f>
        <v>109569.7</v>
      </c>
      <c r="G44" s="98">
        <f>SUM(G45)</f>
        <v>116230.12</v>
      </c>
      <c r="H44" s="189">
        <f>G44/F44*100</f>
        <v>106.07870606563677</v>
      </c>
      <c r="I44" s="98"/>
      <c r="J44" s="98">
        <f>SUM(J45)</f>
        <v>0</v>
      </c>
      <c r="K44" s="179"/>
      <c r="L44" s="98"/>
      <c r="M44" s="98">
        <f>SUM(M45)</f>
        <v>0</v>
      </c>
      <c r="N44" s="185"/>
      <c r="O44" s="98"/>
      <c r="P44" s="98">
        <f>SUM(P45)</f>
        <v>0</v>
      </c>
      <c r="Q44" s="185"/>
      <c r="R44" s="98"/>
      <c r="S44" s="98">
        <f>SUM(S45)</f>
        <v>0</v>
      </c>
      <c r="T44" s="185"/>
      <c r="U44" s="98"/>
      <c r="V44" s="98"/>
      <c r="W44" s="207"/>
      <c r="X44" s="98"/>
      <c r="Y44" s="98">
        <f>SUM(Y45)</f>
        <v>0</v>
      </c>
      <c r="Z44" s="185"/>
      <c r="AA44" s="98">
        <f>SUM(AA45)</f>
        <v>0</v>
      </c>
      <c r="AB44" s="98">
        <f>SUM(AB45)</f>
        <v>0</v>
      </c>
      <c r="AC44" s="98">
        <f>SUM(AC45)</f>
        <v>0</v>
      </c>
      <c r="AD44" s="98">
        <f>SUM(AD45)</f>
        <v>0</v>
      </c>
    </row>
    <row r="45" spans="1:30" s="90" customFormat="1" ht="12.75">
      <c r="A45" s="54">
        <v>3</v>
      </c>
      <c r="B45" s="88" t="s">
        <v>43</v>
      </c>
      <c r="C45" s="165">
        <f aca="true" t="shared" si="8" ref="C45:C51">F45+I45+L45+O45+R45+X45</f>
        <v>109569.7</v>
      </c>
      <c r="D45" s="92">
        <f>SUM(D46+D49)</f>
        <v>116230.12</v>
      </c>
      <c r="E45" s="186">
        <f>D45/C45*100</f>
        <v>106.07870606563677</v>
      </c>
      <c r="F45" s="92">
        <f>F46</f>
        <v>109569.7</v>
      </c>
      <c r="G45" s="92">
        <f>SUM(G46+G49)</f>
        <v>116230.12</v>
      </c>
      <c r="H45" s="186">
        <f>G45/F45*100</f>
        <v>106.07870606563677</v>
      </c>
      <c r="I45" s="92"/>
      <c r="J45" s="92">
        <f>SUM(J46+J49)</f>
        <v>0</v>
      </c>
      <c r="K45" s="94"/>
      <c r="L45" s="92"/>
      <c r="M45" s="92">
        <f>SUM(M46+M49)</f>
        <v>0</v>
      </c>
      <c r="N45" s="182"/>
      <c r="O45" s="92"/>
      <c r="P45" s="92">
        <f>SUM(P46+P49)</f>
        <v>0</v>
      </c>
      <c r="Q45" s="182"/>
      <c r="R45" s="92"/>
      <c r="S45" s="92">
        <f>SUM(S46+S49)</f>
        <v>0</v>
      </c>
      <c r="T45" s="182"/>
      <c r="U45" s="92"/>
      <c r="V45" s="92"/>
      <c r="W45" s="126"/>
      <c r="X45" s="92"/>
      <c r="Y45" s="92">
        <f>SUM(Y46+Y49)</f>
        <v>0</v>
      </c>
      <c r="Z45" s="182"/>
      <c r="AA45" s="92">
        <f>SUM(AA46+AA49)</f>
        <v>0</v>
      </c>
      <c r="AB45" s="92">
        <f>SUM(AB46+AB49)</f>
        <v>0</v>
      </c>
      <c r="AC45" s="92">
        <f>SUM(AC46+AC49)</f>
        <v>0</v>
      </c>
      <c r="AD45" s="92">
        <f>SUM(AD46+AD49)</f>
        <v>0</v>
      </c>
    </row>
    <row r="46" spans="1:30" s="90" customFormat="1" ht="12.75">
      <c r="A46" s="54">
        <v>32</v>
      </c>
      <c r="B46" s="88" t="s">
        <v>23</v>
      </c>
      <c r="C46" s="165">
        <f t="shared" si="8"/>
        <v>109569.7</v>
      </c>
      <c r="D46" s="92">
        <f>SUM(D47)</f>
        <v>13500</v>
      </c>
      <c r="E46" s="186">
        <f aca="true" t="shared" si="9" ref="E46:E51">D46/C46*100</f>
        <v>12.320924489160781</v>
      </c>
      <c r="F46" s="92">
        <f>F47+F49</f>
        <v>109569.7</v>
      </c>
      <c r="G46" s="92">
        <f>SUM(G47)</f>
        <v>13500</v>
      </c>
      <c r="H46" s="186">
        <f aca="true" t="shared" si="10" ref="H46:H51">G46/F46*100</f>
        <v>12.320924489160781</v>
      </c>
      <c r="I46" s="92"/>
      <c r="J46" s="92">
        <f>SUM(J47)</f>
        <v>0</v>
      </c>
      <c r="K46" s="94"/>
      <c r="L46" s="92"/>
      <c r="M46" s="92">
        <f>SUM(M47)</f>
        <v>0</v>
      </c>
      <c r="N46" s="182"/>
      <c r="O46" s="92"/>
      <c r="P46" s="92">
        <f>SUM(P47)</f>
        <v>0</v>
      </c>
      <c r="Q46" s="182"/>
      <c r="R46" s="92"/>
      <c r="S46" s="92">
        <f>SUM(S47)</f>
        <v>0</v>
      </c>
      <c r="T46" s="182"/>
      <c r="U46" s="92"/>
      <c r="V46" s="92"/>
      <c r="W46" s="126"/>
      <c r="X46" s="92"/>
      <c r="Y46" s="92">
        <f>SUM(Y47)</f>
        <v>0</v>
      </c>
      <c r="Z46" s="182"/>
      <c r="AA46" s="92">
        <f aca="true" t="shared" si="11" ref="AA46:AD47">SUM(AA47)</f>
        <v>0</v>
      </c>
      <c r="AB46" s="92">
        <f t="shared" si="11"/>
        <v>0</v>
      </c>
      <c r="AC46" s="92">
        <f t="shared" si="11"/>
        <v>0</v>
      </c>
      <c r="AD46" s="92">
        <f t="shared" si="11"/>
        <v>0</v>
      </c>
    </row>
    <row r="47" spans="1:30" s="90" customFormat="1" ht="12.75">
      <c r="A47" s="54">
        <v>322</v>
      </c>
      <c r="B47" s="88" t="s">
        <v>25</v>
      </c>
      <c r="C47" s="165">
        <f t="shared" si="8"/>
        <v>40000</v>
      </c>
      <c r="D47" s="92">
        <f>SUM(D48)</f>
        <v>13500</v>
      </c>
      <c r="E47" s="186">
        <f t="shared" si="9"/>
        <v>33.75</v>
      </c>
      <c r="F47" s="92">
        <f>F48</f>
        <v>40000</v>
      </c>
      <c r="G47" s="92">
        <f>SUM(G48)</f>
        <v>13500</v>
      </c>
      <c r="H47" s="186">
        <f t="shared" si="10"/>
        <v>33.75</v>
      </c>
      <c r="I47" s="92"/>
      <c r="J47" s="92">
        <f>SUM(J48)</f>
        <v>0</v>
      </c>
      <c r="K47" s="94"/>
      <c r="L47" s="92"/>
      <c r="M47" s="92">
        <f>SUM(M48)</f>
        <v>0</v>
      </c>
      <c r="N47" s="182"/>
      <c r="O47" s="92"/>
      <c r="P47" s="92">
        <f>SUM(P48)</f>
        <v>0</v>
      </c>
      <c r="Q47" s="182"/>
      <c r="R47" s="92"/>
      <c r="S47" s="92">
        <f>SUM(S48)</f>
        <v>0</v>
      </c>
      <c r="T47" s="182"/>
      <c r="U47" s="92"/>
      <c r="V47" s="92"/>
      <c r="W47" s="126"/>
      <c r="X47" s="92"/>
      <c r="Y47" s="92">
        <f>SUM(Y48)</f>
        <v>0</v>
      </c>
      <c r="Z47" s="182"/>
      <c r="AA47" s="92">
        <f t="shared" si="11"/>
        <v>0</v>
      </c>
      <c r="AB47" s="92">
        <f t="shared" si="11"/>
        <v>0</v>
      </c>
      <c r="AC47" s="92">
        <f t="shared" si="11"/>
        <v>0</v>
      </c>
      <c r="AD47" s="92">
        <f t="shared" si="11"/>
        <v>0</v>
      </c>
    </row>
    <row r="48" spans="1:30" ht="25.5">
      <c r="A48" s="114">
        <v>3224</v>
      </c>
      <c r="B48" s="82" t="s">
        <v>122</v>
      </c>
      <c r="C48" s="164">
        <f t="shared" si="8"/>
        <v>40000</v>
      </c>
      <c r="D48" s="94">
        <f>G48</f>
        <v>13500</v>
      </c>
      <c r="E48" s="186">
        <f t="shared" si="9"/>
        <v>33.75</v>
      </c>
      <c r="F48" s="94">
        <v>40000</v>
      </c>
      <c r="G48" s="94">
        <v>13500</v>
      </c>
      <c r="H48" s="186">
        <f t="shared" si="10"/>
        <v>33.75</v>
      </c>
      <c r="I48" s="94"/>
      <c r="J48" s="94"/>
      <c r="K48" s="94"/>
      <c r="L48" s="94"/>
      <c r="M48" s="94"/>
      <c r="N48" s="182"/>
      <c r="O48" s="94"/>
      <c r="P48" s="94"/>
      <c r="Q48" s="182"/>
      <c r="R48" s="94"/>
      <c r="S48" s="94"/>
      <c r="T48" s="182"/>
      <c r="U48" s="94"/>
      <c r="V48" s="94"/>
      <c r="W48" s="182"/>
      <c r="X48" s="94"/>
      <c r="Y48" s="94"/>
      <c r="Z48" s="182"/>
      <c r="AA48" s="94"/>
      <c r="AB48" s="94"/>
      <c r="AC48" s="94"/>
      <c r="AD48" s="94"/>
    </row>
    <row r="49" spans="1:30" s="90" customFormat="1" ht="12.75">
      <c r="A49" s="54">
        <v>323</v>
      </c>
      <c r="B49" s="88" t="s">
        <v>26</v>
      </c>
      <c r="C49" s="165">
        <f t="shared" si="8"/>
        <v>69569.7</v>
      </c>
      <c r="D49" s="92">
        <f>SUM(D50:D51)</f>
        <v>102730.12</v>
      </c>
      <c r="E49" s="186">
        <f t="shared" si="9"/>
        <v>147.66503233447895</v>
      </c>
      <c r="F49" s="92">
        <f>F50+F51</f>
        <v>69569.7</v>
      </c>
      <c r="G49" s="92">
        <f>SUM(G50:G51)</f>
        <v>102730.12</v>
      </c>
      <c r="H49" s="188">
        <f t="shared" si="10"/>
        <v>147.66503233447895</v>
      </c>
      <c r="I49" s="92"/>
      <c r="J49" s="92">
        <f>SUM(J50:J51)</f>
        <v>0</v>
      </c>
      <c r="K49" s="94"/>
      <c r="L49" s="92"/>
      <c r="M49" s="92">
        <f>SUM(M50:M51)</f>
        <v>0</v>
      </c>
      <c r="N49" s="182"/>
      <c r="O49" s="92"/>
      <c r="P49" s="92">
        <f>SUM(P50:P51)</f>
        <v>0</v>
      </c>
      <c r="Q49" s="182"/>
      <c r="R49" s="92"/>
      <c r="S49" s="92">
        <f>SUM(S50:S51)</f>
        <v>0</v>
      </c>
      <c r="T49" s="182"/>
      <c r="U49" s="92"/>
      <c r="V49" s="92"/>
      <c r="W49" s="126"/>
      <c r="X49" s="92"/>
      <c r="Y49" s="92">
        <f>SUM(Y50:Y51)</f>
        <v>0</v>
      </c>
      <c r="Z49" s="182"/>
      <c r="AA49" s="92">
        <f>SUM(AA50:AA51)</f>
        <v>0</v>
      </c>
      <c r="AB49" s="92">
        <f>SUM(AB50:AB51)</f>
        <v>0</v>
      </c>
      <c r="AC49" s="92">
        <f>SUM(AC50:AC51)</f>
        <v>0</v>
      </c>
      <c r="AD49" s="92">
        <f>SUM(AD50:AD51)</f>
        <v>0</v>
      </c>
    </row>
    <row r="50" spans="1:30" ht="25.5">
      <c r="A50" s="114">
        <v>3232</v>
      </c>
      <c r="B50" s="82" t="s">
        <v>123</v>
      </c>
      <c r="C50" s="164">
        <f t="shared" si="8"/>
        <v>69069.7</v>
      </c>
      <c r="D50" s="94">
        <f>G50</f>
        <v>102730.12</v>
      </c>
      <c r="E50" s="186">
        <f t="shared" si="9"/>
        <v>148.7339889995179</v>
      </c>
      <c r="F50" s="94">
        <v>69069.7</v>
      </c>
      <c r="G50" s="94">
        <v>102730.12</v>
      </c>
      <c r="H50" s="188">
        <f t="shared" si="10"/>
        <v>148.7339889995179</v>
      </c>
      <c r="I50" s="94"/>
      <c r="J50" s="94"/>
      <c r="K50" s="94"/>
      <c r="L50" s="94"/>
      <c r="M50" s="94"/>
      <c r="N50" s="182"/>
      <c r="O50" s="94"/>
      <c r="P50" s="94"/>
      <c r="Q50" s="182"/>
      <c r="R50" s="94"/>
      <c r="S50" s="94"/>
      <c r="T50" s="182"/>
      <c r="U50" s="94"/>
      <c r="V50" s="94"/>
      <c r="W50" s="182"/>
      <c r="X50" s="94"/>
      <c r="Y50" s="94"/>
      <c r="Z50" s="182"/>
      <c r="AA50" s="94"/>
      <c r="AB50" s="94"/>
      <c r="AC50" s="94"/>
      <c r="AD50" s="94"/>
    </row>
    <row r="51" spans="1:30" ht="12.75">
      <c r="A51" s="114">
        <v>3237</v>
      </c>
      <c r="B51" s="82" t="s">
        <v>113</v>
      </c>
      <c r="C51" s="164">
        <f t="shared" si="8"/>
        <v>500</v>
      </c>
      <c r="D51" s="94">
        <f>G51</f>
        <v>0</v>
      </c>
      <c r="E51" s="186">
        <f t="shared" si="9"/>
        <v>0</v>
      </c>
      <c r="F51" s="94">
        <v>500</v>
      </c>
      <c r="G51" s="94">
        <v>0</v>
      </c>
      <c r="H51" s="186">
        <f t="shared" si="10"/>
        <v>0</v>
      </c>
      <c r="I51" s="94"/>
      <c r="J51" s="94"/>
      <c r="K51" s="94"/>
      <c r="L51" s="94"/>
      <c r="M51" s="94"/>
      <c r="N51" s="182"/>
      <c r="O51" s="94"/>
      <c r="P51" s="94"/>
      <c r="Q51" s="182"/>
      <c r="R51" s="94"/>
      <c r="S51" s="94"/>
      <c r="T51" s="182"/>
      <c r="U51" s="94"/>
      <c r="V51" s="94"/>
      <c r="W51" s="182"/>
      <c r="X51" s="94"/>
      <c r="Y51" s="94"/>
      <c r="Z51" s="182"/>
      <c r="AA51" s="94"/>
      <c r="AB51" s="94"/>
      <c r="AC51" s="94"/>
      <c r="AD51" s="94"/>
    </row>
    <row r="52" spans="1:30" ht="25.5">
      <c r="A52" s="112" t="s">
        <v>48</v>
      </c>
      <c r="B52" s="95" t="s">
        <v>49</v>
      </c>
      <c r="C52" s="96">
        <f>C53</f>
        <v>0</v>
      </c>
      <c r="D52" s="96">
        <f>SUM(D53)</f>
        <v>0</v>
      </c>
      <c r="E52" s="184"/>
      <c r="F52" s="96">
        <f>F53</f>
        <v>0</v>
      </c>
      <c r="G52" s="96">
        <f>SUM(G53)</f>
        <v>0</v>
      </c>
      <c r="H52" s="191"/>
      <c r="I52" s="96"/>
      <c r="J52" s="96">
        <f>SUM(J53)</f>
        <v>0</v>
      </c>
      <c r="K52" s="177"/>
      <c r="L52" s="96"/>
      <c r="M52" s="96">
        <f>SUM(M53)</f>
        <v>0</v>
      </c>
      <c r="N52" s="191"/>
      <c r="O52" s="96"/>
      <c r="P52" s="96">
        <f>SUM(P53)</f>
        <v>0</v>
      </c>
      <c r="Q52" s="191"/>
      <c r="R52" s="96"/>
      <c r="S52" s="96">
        <f>SUM(S53)</f>
        <v>0</v>
      </c>
      <c r="T52" s="191"/>
      <c r="U52" s="96"/>
      <c r="V52" s="96"/>
      <c r="W52" s="206"/>
      <c r="X52" s="96"/>
      <c r="Y52" s="96">
        <f>SUM(Y53)</f>
        <v>0</v>
      </c>
      <c r="Z52" s="191"/>
      <c r="AA52" s="96">
        <f aca="true" t="shared" si="12" ref="AA52:AD55">SUM(AA53)</f>
        <v>0</v>
      </c>
      <c r="AB52" s="96">
        <f t="shared" si="12"/>
        <v>0</v>
      </c>
      <c r="AC52" s="96">
        <f t="shared" si="12"/>
        <v>0</v>
      </c>
      <c r="AD52" s="96">
        <f t="shared" si="12"/>
        <v>0</v>
      </c>
    </row>
    <row r="53" spans="1:30" ht="63.75">
      <c r="A53" s="113" t="s">
        <v>55</v>
      </c>
      <c r="B53" s="97" t="s">
        <v>151</v>
      </c>
      <c r="C53" s="98">
        <f>C54</f>
        <v>0</v>
      </c>
      <c r="D53" s="98">
        <f>SUM(D54)</f>
        <v>0</v>
      </c>
      <c r="E53" s="189"/>
      <c r="F53" s="98">
        <f>F54</f>
        <v>0</v>
      </c>
      <c r="G53" s="98">
        <f>SUM(G54)</f>
        <v>0</v>
      </c>
      <c r="H53" s="185"/>
      <c r="I53" s="98"/>
      <c r="J53" s="98">
        <f>SUM(J54)</f>
        <v>0</v>
      </c>
      <c r="K53" s="179"/>
      <c r="L53" s="98"/>
      <c r="M53" s="98">
        <f>SUM(M54)</f>
        <v>0</v>
      </c>
      <c r="N53" s="185"/>
      <c r="O53" s="98"/>
      <c r="P53" s="98">
        <f>SUM(P54)</f>
        <v>0</v>
      </c>
      <c r="Q53" s="185"/>
      <c r="R53" s="98"/>
      <c r="S53" s="98">
        <f>SUM(S54)</f>
        <v>0</v>
      </c>
      <c r="T53" s="185"/>
      <c r="U53" s="98"/>
      <c r="V53" s="98"/>
      <c r="W53" s="207"/>
      <c r="X53" s="98"/>
      <c r="Y53" s="98">
        <f>SUM(Y54)</f>
        <v>0</v>
      </c>
      <c r="Z53" s="185"/>
      <c r="AA53" s="98">
        <f t="shared" si="12"/>
        <v>0</v>
      </c>
      <c r="AB53" s="98">
        <f t="shared" si="12"/>
        <v>0</v>
      </c>
      <c r="AC53" s="98">
        <f t="shared" si="12"/>
        <v>0</v>
      </c>
      <c r="AD53" s="98">
        <f t="shared" si="12"/>
        <v>0</v>
      </c>
    </row>
    <row r="54" spans="1:30" s="90" customFormat="1" ht="25.5">
      <c r="A54" s="115" t="s">
        <v>50</v>
      </c>
      <c r="B54" s="89" t="s">
        <v>29</v>
      </c>
      <c r="C54" s="166">
        <f>F54+I54+L54+O54+R54+X54</f>
        <v>0</v>
      </c>
      <c r="D54" s="93">
        <f>SUM(D55)</f>
        <v>0</v>
      </c>
      <c r="E54" s="186"/>
      <c r="F54" s="93">
        <f>F55</f>
        <v>0</v>
      </c>
      <c r="G54" s="93">
        <f>SUM(G55)</f>
        <v>0</v>
      </c>
      <c r="H54" s="182"/>
      <c r="I54" s="93"/>
      <c r="J54" s="93">
        <f>SUM(J55)</f>
        <v>0</v>
      </c>
      <c r="K54" s="94"/>
      <c r="L54" s="93"/>
      <c r="M54" s="93">
        <f>SUM(M55)</f>
        <v>0</v>
      </c>
      <c r="N54" s="182"/>
      <c r="O54" s="93"/>
      <c r="P54" s="93">
        <f>SUM(P55)</f>
        <v>0</v>
      </c>
      <c r="Q54" s="182"/>
      <c r="R54" s="93"/>
      <c r="S54" s="93">
        <f>SUM(S55)</f>
        <v>0</v>
      </c>
      <c r="T54" s="182"/>
      <c r="U54" s="93"/>
      <c r="V54" s="93"/>
      <c r="W54" s="126"/>
      <c r="X54" s="93"/>
      <c r="Y54" s="93">
        <f>SUM(Y55)</f>
        <v>0</v>
      </c>
      <c r="Z54" s="182"/>
      <c r="AA54" s="93">
        <f t="shared" si="12"/>
        <v>0</v>
      </c>
      <c r="AB54" s="93">
        <f t="shared" si="12"/>
        <v>0</v>
      </c>
      <c r="AC54" s="93">
        <f t="shared" si="12"/>
        <v>0</v>
      </c>
      <c r="AD54" s="93">
        <f t="shared" si="12"/>
        <v>0</v>
      </c>
    </row>
    <row r="55" spans="1:30" s="90" customFormat="1" ht="25.5">
      <c r="A55" s="115" t="s">
        <v>51</v>
      </c>
      <c r="B55" s="89" t="s">
        <v>52</v>
      </c>
      <c r="C55" s="166">
        <f>F55+I55+L55+O55+R55+X55</f>
        <v>0</v>
      </c>
      <c r="D55" s="93">
        <f>SUM(D56)</f>
        <v>0</v>
      </c>
      <c r="E55" s="186"/>
      <c r="F55" s="93">
        <f>F56</f>
        <v>0</v>
      </c>
      <c r="G55" s="93">
        <f>SUM(G56)</f>
        <v>0</v>
      </c>
      <c r="H55" s="182"/>
      <c r="I55" s="93"/>
      <c r="J55" s="93">
        <f>SUM(J56)</f>
        <v>0</v>
      </c>
      <c r="K55" s="94"/>
      <c r="L55" s="93"/>
      <c r="M55" s="93">
        <f>SUM(M56)</f>
        <v>0</v>
      </c>
      <c r="N55" s="182"/>
      <c r="O55" s="93"/>
      <c r="P55" s="93">
        <f>SUM(P56)</f>
        <v>0</v>
      </c>
      <c r="Q55" s="182"/>
      <c r="R55" s="93"/>
      <c r="S55" s="93">
        <f>SUM(S56)</f>
        <v>0</v>
      </c>
      <c r="T55" s="182"/>
      <c r="U55" s="93"/>
      <c r="V55" s="93"/>
      <c r="W55" s="126"/>
      <c r="X55" s="93"/>
      <c r="Y55" s="93">
        <f>SUM(Y56)</f>
        <v>0</v>
      </c>
      <c r="Z55" s="182"/>
      <c r="AA55" s="93">
        <f t="shared" si="12"/>
        <v>0</v>
      </c>
      <c r="AB55" s="93">
        <f t="shared" si="12"/>
        <v>0</v>
      </c>
      <c r="AC55" s="93">
        <f t="shared" si="12"/>
        <v>0</v>
      </c>
      <c r="AD55" s="93">
        <f t="shared" si="12"/>
        <v>0</v>
      </c>
    </row>
    <row r="56" spans="1:30" s="90" customFormat="1" ht="25.5">
      <c r="A56" s="115" t="s">
        <v>53</v>
      </c>
      <c r="B56" s="89" t="s">
        <v>54</v>
      </c>
      <c r="C56" s="166">
        <f>F56+I56+L56+O56+R56+X56</f>
        <v>0</v>
      </c>
      <c r="D56" s="93">
        <v>0</v>
      </c>
      <c r="E56" s="186"/>
      <c r="F56" s="93">
        <f>F57</f>
        <v>0</v>
      </c>
      <c r="G56" s="93">
        <v>0</v>
      </c>
      <c r="H56" s="182"/>
      <c r="I56" s="93"/>
      <c r="J56" s="93"/>
      <c r="K56" s="94"/>
      <c r="L56" s="93"/>
      <c r="M56" s="93"/>
      <c r="N56" s="182"/>
      <c r="O56" s="93"/>
      <c r="P56" s="93"/>
      <c r="Q56" s="182"/>
      <c r="R56" s="93"/>
      <c r="S56" s="93"/>
      <c r="T56" s="182"/>
      <c r="U56" s="93"/>
      <c r="V56" s="93"/>
      <c r="W56" s="126"/>
      <c r="X56" s="93"/>
      <c r="Y56" s="93"/>
      <c r="Z56" s="182"/>
      <c r="AA56" s="93"/>
      <c r="AB56" s="93"/>
      <c r="AC56" s="93"/>
      <c r="AD56" s="93"/>
    </row>
    <row r="57" spans="1:30" ht="25.5">
      <c r="A57" s="114">
        <v>4511</v>
      </c>
      <c r="B57" s="82" t="s">
        <v>54</v>
      </c>
      <c r="C57" s="164">
        <f>F57+I57+L57+O57+R57+X57</f>
        <v>0</v>
      </c>
      <c r="D57" s="94">
        <v>0</v>
      </c>
      <c r="E57" s="186"/>
      <c r="F57" s="94">
        <v>0</v>
      </c>
      <c r="G57" s="94">
        <v>0</v>
      </c>
      <c r="H57" s="182"/>
      <c r="I57" s="94"/>
      <c r="J57" s="94"/>
      <c r="K57" s="94"/>
      <c r="L57" s="94"/>
      <c r="M57" s="94"/>
      <c r="N57" s="182"/>
      <c r="O57" s="94"/>
      <c r="P57" s="94"/>
      <c r="Q57" s="182"/>
      <c r="R57" s="94"/>
      <c r="S57" s="94"/>
      <c r="T57" s="182"/>
      <c r="U57" s="94"/>
      <c r="V57" s="94"/>
      <c r="W57" s="182"/>
      <c r="X57" s="94"/>
      <c r="Y57" s="94"/>
      <c r="Z57" s="182"/>
      <c r="AA57" s="94"/>
      <c r="AB57" s="94"/>
      <c r="AC57" s="94"/>
      <c r="AD57" s="94"/>
    </row>
    <row r="58" spans="1:30" ht="25.5">
      <c r="A58" s="112" t="s">
        <v>48</v>
      </c>
      <c r="B58" s="95" t="s">
        <v>56</v>
      </c>
      <c r="C58" s="96">
        <f>F58+I58+L58+O58+R58+X58</f>
        <v>1465400</v>
      </c>
      <c r="D58" s="96">
        <f>SUM(D59+D74+D80+D85+D90+D103)</f>
        <v>605133.6100000001</v>
      </c>
      <c r="E58" s="184">
        <f>D58/C58*100</f>
        <v>41.29477344069879</v>
      </c>
      <c r="F58" s="96">
        <f>F59+F74+F80+F85+F90+F103+F108+F120</f>
        <v>1465400</v>
      </c>
      <c r="G58" s="96">
        <f>SUM(G59+G74+G80+G85+G90+G103)</f>
        <v>605133.6100000001</v>
      </c>
      <c r="H58" s="191">
        <v>0</v>
      </c>
      <c r="I58" s="96"/>
      <c r="J58" s="96">
        <f>SUM(J59+J74+J80+J85+J90+J103)</f>
        <v>0</v>
      </c>
      <c r="K58" s="177"/>
      <c r="L58" s="96"/>
      <c r="M58" s="96">
        <f>SUM(M59+M74+M80+M85+M90+M103)</f>
        <v>0</v>
      </c>
      <c r="N58" s="191"/>
      <c r="O58" s="96"/>
      <c r="P58" s="96">
        <f>SUM(P59+P74+P80+P85+P90+P103)</f>
        <v>0</v>
      </c>
      <c r="Q58" s="191"/>
      <c r="R58" s="96"/>
      <c r="S58" s="96">
        <f>SUM(S59+S74+S80+S85+S90+S103)</f>
        <v>0</v>
      </c>
      <c r="T58" s="191"/>
      <c r="U58" s="96"/>
      <c r="V58" s="96"/>
      <c r="W58" s="206"/>
      <c r="X58" s="96"/>
      <c r="Y58" s="96">
        <f>SUM(Y59+Y74+Y80+Y85+Y90+Y103)</f>
        <v>0</v>
      </c>
      <c r="Z58" s="191"/>
      <c r="AA58" s="96">
        <f>SUM(AA59+AA74+AA80+AA85+AA90+AA103)</f>
        <v>0</v>
      </c>
      <c r="AB58" s="96">
        <f>SUM(AB59+AB74+AB80+AB85+AB90+AB103)</f>
        <v>0</v>
      </c>
      <c r="AC58" s="96">
        <f>SUM(AC59+AC74+AC80+AC85+AC90+AC103)</f>
        <v>0</v>
      </c>
      <c r="AD58" s="96">
        <f>SUM(AD59+AD74+AD80+AD85+AD90+AD103)</f>
        <v>0</v>
      </c>
    </row>
    <row r="59" spans="1:30" ht="51">
      <c r="A59" s="113" t="s">
        <v>58</v>
      </c>
      <c r="B59" s="97" t="s">
        <v>59</v>
      </c>
      <c r="C59" s="98">
        <f>C60</f>
        <v>5000</v>
      </c>
      <c r="D59" s="98">
        <f>SUM(D60)</f>
        <v>0</v>
      </c>
      <c r="E59" s="185">
        <f>D59/C59*100</f>
        <v>0</v>
      </c>
      <c r="F59" s="98">
        <f>F60</f>
        <v>5000</v>
      </c>
      <c r="G59" s="98">
        <f>SUM(G60)</f>
        <v>0</v>
      </c>
      <c r="H59" s="185">
        <f>G59/F59*100</f>
        <v>0</v>
      </c>
      <c r="I59" s="98"/>
      <c r="J59" s="98">
        <f>SUM(J60)</f>
        <v>0</v>
      </c>
      <c r="K59" s="179"/>
      <c r="L59" s="98"/>
      <c r="M59" s="98">
        <f>SUM(M60)</f>
        <v>0</v>
      </c>
      <c r="N59" s="185"/>
      <c r="O59" s="98"/>
      <c r="P59" s="98">
        <f>SUM(P60)</f>
        <v>0</v>
      </c>
      <c r="Q59" s="185"/>
      <c r="R59" s="98"/>
      <c r="S59" s="98">
        <f>SUM(S60)</f>
        <v>0</v>
      </c>
      <c r="T59" s="185"/>
      <c r="U59" s="98"/>
      <c r="V59" s="98"/>
      <c r="W59" s="207"/>
      <c r="X59" s="98"/>
      <c r="Y59" s="98">
        <f>SUM(Y60)</f>
        <v>0</v>
      </c>
      <c r="Z59" s="185"/>
      <c r="AA59" s="98">
        <f aca="true" t="shared" si="13" ref="AA59:AD60">SUM(AA60)</f>
        <v>0</v>
      </c>
      <c r="AB59" s="98">
        <f t="shared" si="13"/>
        <v>0</v>
      </c>
      <c r="AC59" s="98">
        <f t="shared" si="13"/>
        <v>0</v>
      </c>
      <c r="AD59" s="98">
        <f t="shared" si="13"/>
        <v>0</v>
      </c>
    </row>
    <row r="60" spans="1:30" s="90" customFormat="1" ht="12.75">
      <c r="A60" s="54">
        <v>3</v>
      </c>
      <c r="B60" s="88" t="s">
        <v>43</v>
      </c>
      <c r="C60" s="165">
        <f aca="true" t="shared" si="14" ref="C60:C73">F60+I60+L60+O60+R60+X60</f>
        <v>5000</v>
      </c>
      <c r="D60" s="92">
        <f aca="true" t="shared" si="15" ref="D60:D73">G60+J60+M60++S60+Y60+AA60+AB60</f>
        <v>0</v>
      </c>
      <c r="E60" s="182">
        <f>D60/C60*100</f>
        <v>0</v>
      </c>
      <c r="F60" s="92">
        <f>F61</f>
        <v>5000</v>
      </c>
      <c r="G60" s="92">
        <f>SUM(G61)</f>
        <v>0</v>
      </c>
      <c r="H60" s="182">
        <f>G60/F60*100</f>
        <v>0</v>
      </c>
      <c r="I60" s="92"/>
      <c r="J60" s="92">
        <f>SUM(J61)</f>
        <v>0</v>
      </c>
      <c r="K60" s="94"/>
      <c r="L60" s="92"/>
      <c r="M60" s="92">
        <f>SUM(M61)</f>
        <v>0</v>
      </c>
      <c r="N60" s="182"/>
      <c r="O60" s="92"/>
      <c r="P60" s="92">
        <f>SUM(P61)</f>
        <v>0</v>
      </c>
      <c r="Q60" s="182"/>
      <c r="R60" s="92"/>
      <c r="S60" s="92">
        <f>SUM(S61)</f>
        <v>0</v>
      </c>
      <c r="T60" s="182"/>
      <c r="U60" s="92"/>
      <c r="V60" s="92"/>
      <c r="W60" s="126"/>
      <c r="X60" s="92"/>
      <c r="Y60" s="92">
        <f>SUM(Y61)</f>
        <v>0</v>
      </c>
      <c r="Z60" s="182"/>
      <c r="AA60" s="92">
        <f t="shared" si="13"/>
        <v>0</v>
      </c>
      <c r="AB60" s="92">
        <f t="shared" si="13"/>
        <v>0</v>
      </c>
      <c r="AC60" s="92">
        <f t="shared" si="13"/>
        <v>0</v>
      </c>
      <c r="AD60" s="92">
        <f t="shared" si="13"/>
        <v>0</v>
      </c>
    </row>
    <row r="61" spans="1:30" s="90" customFormat="1" ht="12.75">
      <c r="A61" s="54">
        <v>32</v>
      </c>
      <c r="B61" s="88" t="s">
        <v>23</v>
      </c>
      <c r="C61" s="165">
        <f t="shared" si="14"/>
        <v>5000</v>
      </c>
      <c r="D61" s="92">
        <f t="shared" si="15"/>
        <v>0</v>
      </c>
      <c r="E61" s="182">
        <f aca="true" t="shared" si="16" ref="E61:E74">D61/C61*100</f>
        <v>0</v>
      </c>
      <c r="F61" s="92">
        <f>F62+F66+F70+F72</f>
        <v>5000</v>
      </c>
      <c r="G61" s="92">
        <f>G62+G66+G70+G72</f>
        <v>0</v>
      </c>
      <c r="H61" s="182">
        <f aca="true" t="shared" si="17" ref="H61:H73">G61/F61*100</f>
        <v>0</v>
      </c>
      <c r="I61" s="92"/>
      <c r="J61" s="92">
        <f>SUM(J72)</f>
        <v>0</v>
      </c>
      <c r="K61" s="94"/>
      <c r="L61" s="92"/>
      <c r="M61" s="92">
        <f>SUM(M72)</f>
        <v>0</v>
      </c>
      <c r="N61" s="182"/>
      <c r="O61" s="92"/>
      <c r="P61" s="92">
        <f>SUM(P72)</f>
        <v>0</v>
      </c>
      <c r="Q61" s="182"/>
      <c r="R61" s="92"/>
      <c r="S61" s="92">
        <f>SUM(S72)</f>
        <v>0</v>
      </c>
      <c r="T61" s="182"/>
      <c r="U61" s="92"/>
      <c r="V61" s="92"/>
      <c r="W61" s="126"/>
      <c r="X61" s="92"/>
      <c r="Y61" s="92">
        <f>SUM(Y72)</f>
        <v>0</v>
      </c>
      <c r="Z61" s="182"/>
      <c r="AA61" s="92">
        <f>SUM(AA72)</f>
        <v>0</v>
      </c>
      <c r="AB61" s="92">
        <f>SUM(AB72)</f>
        <v>0</v>
      </c>
      <c r="AC61" s="92">
        <f>SUM(AC72)</f>
        <v>0</v>
      </c>
      <c r="AD61" s="92">
        <f>SUM(AD72)</f>
        <v>0</v>
      </c>
    </row>
    <row r="62" spans="1:30" s="90" customFormat="1" ht="12.75">
      <c r="A62" s="54">
        <v>321</v>
      </c>
      <c r="B62" s="88" t="s">
        <v>24</v>
      </c>
      <c r="C62" s="165">
        <f t="shared" si="14"/>
        <v>500</v>
      </c>
      <c r="D62" s="92">
        <f t="shared" si="15"/>
        <v>0</v>
      </c>
      <c r="E62" s="182">
        <f t="shared" si="16"/>
        <v>0</v>
      </c>
      <c r="F62" s="92">
        <f>F63+F64+F65</f>
        <v>500</v>
      </c>
      <c r="G62" s="92">
        <f>G63+G64+G65</f>
        <v>0</v>
      </c>
      <c r="H62" s="182">
        <f t="shared" si="17"/>
        <v>0</v>
      </c>
      <c r="I62" s="92"/>
      <c r="J62" s="92"/>
      <c r="K62" s="94"/>
      <c r="L62" s="92"/>
      <c r="M62" s="92"/>
      <c r="N62" s="182"/>
      <c r="O62" s="92"/>
      <c r="P62" s="92"/>
      <c r="Q62" s="182"/>
      <c r="R62" s="92"/>
      <c r="S62" s="92"/>
      <c r="T62" s="182"/>
      <c r="U62" s="92"/>
      <c r="V62" s="92"/>
      <c r="W62" s="126"/>
      <c r="X62" s="92"/>
      <c r="Y62" s="92"/>
      <c r="Z62" s="182"/>
      <c r="AA62" s="92"/>
      <c r="AB62" s="92"/>
      <c r="AC62" s="92"/>
      <c r="AD62" s="92"/>
    </row>
    <row r="63" spans="1:30" s="90" customFormat="1" ht="12.75">
      <c r="A63" s="114">
        <v>3211</v>
      </c>
      <c r="B63" s="82" t="s">
        <v>103</v>
      </c>
      <c r="C63" s="164">
        <f t="shared" si="14"/>
        <v>200</v>
      </c>
      <c r="D63" s="94">
        <f t="shared" si="15"/>
        <v>0</v>
      </c>
      <c r="E63" s="182">
        <f t="shared" si="16"/>
        <v>0</v>
      </c>
      <c r="F63" s="94">
        <v>200</v>
      </c>
      <c r="G63" s="94">
        <v>0</v>
      </c>
      <c r="H63" s="182">
        <f t="shared" si="17"/>
        <v>0</v>
      </c>
      <c r="I63" s="94"/>
      <c r="J63" s="94"/>
      <c r="K63" s="94"/>
      <c r="L63" s="94"/>
      <c r="M63" s="94"/>
      <c r="N63" s="182"/>
      <c r="O63" s="94"/>
      <c r="P63" s="94"/>
      <c r="Q63" s="182"/>
      <c r="R63" s="94"/>
      <c r="S63" s="94"/>
      <c r="T63" s="182"/>
      <c r="U63" s="94"/>
      <c r="V63" s="94"/>
      <c r="W63" s="182"/>
      <c r="X63" s="94"/>
      <c r="Y63" s="94"/>
      <c r="Z63" s="182"/>
      <c r="AA63" s="94"/>
      <c r="AB63" s="94"/>
      <c r="AC63" s="94"/>
      <c r="AD63" s="94"/>
    </row>
    <row r="64" spans="1:30" s="90" customFormat="1" ht="12.75">
      <c r="A64" s="114">
        <v>3213</v>
      </c>
      <c r="B64" s="82" t="s">
        <v>104</v>
      </c>
      <c r="C64" s="164">
        <f t="shared" si="14"/>
        <v>100</v>
      </c>
      <c r="D64" s="94">
        <f t="shared" si="15"/>
        <v>0</v>
      </c>
      <c r="E64" s="182">
        <f t="shared" si="16"/>
        <v>0</v>
      </c>
      <c r="F64" s="94">
        <v>100</v>
      </c>
      <c r="G64" s="94">
        <v>0</v>
      </c>
      <c r="H64" s="182">
        <f t="shared" si="17"/>
        <v>0</v>
      </c>
      <c r="I64" s="94"/>
      <c r="J64" s="94"/>
      <c r="K64" s="94"/>
      <c r="L64" s="94"/>
      <c r="M64" s="94"/>
      <c r="N64" s="182"/>
      <c r="O64" s="94"/>
      <c r="P64" s="94"/>
      <c r="Q64" s="182"/>
      <c r="R64" s="94"/>
      <c r="S64" s="94"/>
      <c r="T64" s="182"/>
      <c r="U64" s="94"/>
      <c r="V64" s="94"/>
      <c r="W64" s="182"/>
      <c r="X64" s="94"/>
      <c r="Y64" s="94"/>
      <c r="Z64" s="182"/>
      <c r="AA64" s="94"/>
      <c r="AB64" s="94"/>
      <c r="AC64" s="94"/>
      <c r="AD64" s="94"/>
    </row>
    <row r="65" spans="1:30" s="90" customFormat="1" ht="12.75">
      <c r="A65" s="114">
        <v>3214</v>
      </c>
      <c r="B65" s="82" t="s">
        <v>105</v>
      </c>
      <c r="C65" s="164">
        <f t="shared" si="14"/>
        <v>200</v>
      </c>
      <c r="D65" s="94">
        <f t="shared" si="15"/>
        <v>0</v>
      </c>
      <c r="E65" s="182">
        <f t="shared" si="16"/>
        <v>0</v>
      </c>
      <c r="F65" s="94">
        <v>200</v>
      </c>
      <c r="G65" s="94">
        <v>0</v>
      </c>
      <c r="H65" s="182">
        <f t="shared" si="17"/>
        <v>0</v>
      </c>
      <c r="I65" s="94"/>
      <c r="J65" s="94"/>
      <c r="K65" s="94"/>
      <c r="L65" s="94"/>
      <c r="M65" s="94"/>
      <c r="N65" s="182"/>
      <c r="O65" s="94"/>
      <c r="P65" s="94"/>
      <c r="Q65" s="182"/>
      <c r="R65" s="94"/>
      <c r="S65" s="94"/>
      <c r="T65" s="182"/>
      <c r="U65" s="94"/>
      <c r="V65" s="94"/>
      <c r="W65" s="182"/>
      <c r="X65" s="94"/>
      <c r="Y65" s="94"/>
      <c r="Z65" s="182"/>
      <c r="AA65" s="94"/>
      <c r="AB65" s="94"/>
      <c r="AC65" s="94"/>
      <c r="AD65" s="94"/>
    </row>
    <row r="66" spans="1:30" s="90" customFormat="1" ht="12.75">
      <c r="A66" s="128">
        <v>322</v>
      </c>
      <c r="B66" s="129" t="s">
        <v>25</v>
      </c>
      <c r="C66" s="165">
        <f t="shared" si="14"/>
        <v>3200</v>
      </c>
      <c r="D66" s="92">
        <f t="shared" si="15"/>
        <v>0</v>
      </c>
      <c r="E66" s="182">
        <f t="shared" si="16"/>
        <v>0</v>
      </c>
      <c r="F66" s="92">
        <f>F67+F68+F69</f>
        <v>3200</v>
      </c>
      <c r="G66" s="130">
        <f>SUM(G67:G69)</f>
        <v>0</v>
      </c>
      <c r="H66" s="182">
        <f t="shared" si="17"/>
        <v>0</v>
      </c>
      <c r="I66" s="130"/>
      <c r="J66" s="130"/>
      <c r="K66" s="181"/>
      <c r="L66" s="130"/>
      <c r="M66" s="130"/>
      <c r="N66" s="197"/>
      <c r="O66" s="130"/>
      <c r="P66" s="130"/>
      <c r="Q66" s="197"/>
      <c r="R66" s="130"/>
      <c r="S66" s="130"/>
      <c r="T66" s="197"/>
      <c r="U66" s="130"/>
      <c r="V66" s="130"/>
      <c r="W66" s="208"/>
      <c r="X66" s="130"/>
      <c r="Y66" s="130"/>
      <c r="Z66" s="197"/>
      <c r="AA66" s="130"/>
      <c r="AB66" s="130"/>
      <c r="AC66" s="130"/>
      <c r="AD66" s="130"/>
    </row>
    <row r="67" spans="1:30" s="90" customFormat="1" ht="25.5">
      <c r="A67" s="114">
        <v>3221</v>
      </c>
      <c r="B67" s="82" t="s">
        <v>106</v>
      </c>
      <c r="C67" s="164">
        <f t="shared" si="14"/>
        <v>200</v>
      </c>
      <c r="D67" s="94">
        <f t="shared" si="15"/>
        <v>0</v>
      </c>
      <c r="E67" s="182">
        <f t="shared" si="16"/>
        <v>0</v>
      </c>
      <c r="F67" s="94">
        <v>200</v>
      </c>
      <c r="G67" s="94">
        <v>0</v>
      </c>
      <c r="H67" s="182">
        <f t="shared" si="17"/>
        <v>0</v>
      </c>
      <c r="I67" s="94"/>
      <c r="J67" s="94"/>
      <c r="K67" s="94"/>
      <c r="L67" s="94"/>
      <c r="M67" s="94"/>
      <c r="N67" s="182"/>
      <c r="O67" s="94"/>
      <c r="P67" s="94"/>
      <c r="Q67" s="182"/>
      <c r="R67" s="94"/>
      <c r="S67" s="94"/>
      <c r="T67" s="182"/>
      <c r="U67" s="94"/>
      <c r="V67" s="94"/>
      <c r="W67" s="182"/>
      <c r="X67" s="94"/>
      <c r="Y67" s="94"/>
      <c r="Z67" s="182"/>
      <c r="AA67" s="94"/>
      <c r="AB67" s="94"/>
      <c r="AC67" s="94"/>
      <c r="AD67" s="94"/>
    </row>
    <row r="68" spans="1:30" s="90" customFormat="1" ht="12.75">
      <c r="A68" s="114">
        <v>3222</v>
      </c>
      <c r="B68" s="82" t="s">
        <v>135</v>
      </c>
      <c r="C68" s="164">
        <f t="shared" si="14"/>
        <v>1000</v>
      </c>
      <c r="D68" s="94">
        <f t="shared" si="15"/>
        <v>0</v>
      </c>
      <c r="E68" s="182">
        <f t="shared" si="16"/>
        <v>0</v>
      </c>
      <c r="F68" s="94">
        <v>1000</v>
      </c>
      <c r="G68" s="94">
        <v>0</v>
      </c>
      <c r="H68" s="182">
        <f t="shared" si="17"/>
        <v>0</v>
      </c>
      <c r="I68" s="94"/>
      <c r="J68" s="94"/>
      <c r="K68" s="94"/>
      <c r="L68" s="94"/>
      <c r="M68" s="94"/>
      <c r="N68" s="182"/>
      <c r="O68" s="94"/>
      <c r="P68" s="94"/>
      <c r="Q68" s="182"/>
      <c r="R68" s="94"/>
      <c r="S68" s="94"/>
      <c r="T68" s="182"/>
      <c r="U68" s="94"/>
      <c r="V68" s="94"/>
      <c r="W68" s="182"/>
      <c r="X68" s="94"/>
      <c r="Y68" s="94"/>
      <c r="Z68" s="182"/>
      <c r="AA68" s="94"/>
      <c r="AB68" s="94"/>
      <c r="AC68" s="94"/>
      <c r="AD68" s="94"/>
    </row>
    <row r="69" spans="1:30" s="90" customFormat="1" ht="12.75">
      <c r="A69" s="114">
        <v>3225</v>
      </c>
      <c r="B69" s="82" t="s">
        <v>152</v>
      </c>
      <c r="C69" s="164">
        <f t="shared" si="14"/>
        <v>2000</v>
      </c>
      <c r="D69" s="94">
        <f t="shared" si="15"/>
        <v>0</v>
      </c>
      <c r="E69" s="182">
        <f t="shared" si="16"/>
        <v>0</v>
      </c>
      <c r="F69" s="94">
        <v>2000</v>
      </c>
      <c r="G69" s="94">
        <v>0</v>
      </c>
      <c r="H69" s="182">
        <f t="shared" si="17"/>
        <v>0</v>
      </c>
      <c r="I69" s="94"/>
      <c r="J69" s="94"/>
      <c r="K69" s="94"/>
      <c r="L69" s="94"/>
      <c r="M69" s="94"/>
      <c r="N69" s="182"/>
      <c r="O69" s="94"/>
      <c r="P69" s="94"/>
      <c r="Q69" s="182"/>
      <c r="R69" s="94"/>
      <c r="S69" s="94"/>
      <c r="T69" s="182"/>
      <c r="U69" s="94"/>
      <c r="V69" s="94"/>
      <c r="W69" s="182"/>
      <c r="X69" s="94"/>
      <c r="Y69" s="94"/>
      <c r="Z69" s="182"/>
      <c r="AA69" s="94"/>
      <c r="AB69" s="94"/>
      <c r="AC69" s="94"/>
      <c r="AD69" s="94"/>
    </row>
    <row r="70" spans="1:30" s="90" customFormat="1" ht="12.75">
      <c r="A70" s="54">
        <v>323</v>
      </c>
      <c r="B70" s="88" t="s">
        <v>26</v>
      </c>
      <c r="C70" s="165">
        <f t="shared" si="14"/>
        <v>100</v>
      </c>
      <c r="D70" s="92">
        <f t="shared" si="15"/>
        <v>0</v>
      </c>
      <c r="E70" s="182">
        <f t="shared" si="16"/>
        <v>0</v>
      </c>
      <c r="F70" s="92">
        <f>F71</f>
        <v>100</v>
      </c>
      <c r="G70" s="92">
        <f>SUM(G71)</f>
        <v>0</v>
      </c>
      <c r="H70" s="182">
        <f t="shared" si="17"/>
        <v>0</v>
      </c>
      <c r="I70" s="92"/>
      <c r="J70" s="92"/>
      <c r="K70" s="94"/>
      <c r="L70" s="92"/>
      <c r="M70" s="92"/>
      <c r="N70" s="182"/>
      <c r="O70" s="92"/>
      <c r="P70" s="92"/>
      <c r="Q70" s="182"/>
      <c r="R70" s="92"/>
      <c r="S70" s="92"/>
      <c r="T70" s="182"/>
      <c r="U70" s="92"/>
      <c r="V70" s="92"/>
      <c r="W70" s="126"/>
      <c r="X70" s="92"/>
      <c r="Y70" s="92"/>
      <c r="Z70" s="182"/>
      <c r="AA70" s="92"/>
      <c r="AB70" s="92"/>
      <c r="AC70" s="92"/>
      <c r="AD70" s="92"/>
    </row>
    <row r="71" spans="1:30" s="90" customFormat="1" ht="12.75">
      <c r="A71" s="114">
        <v>3237</v>
      </c>
      <c r="B71" s="82" t="s">
        <v>113</v>
      </c>
      <c r="C71" s="164">
        <f t="shared" si="14"/>
        <v>100</v>
      </c>
      <c r="D71" s="94">
        <f t="shared" si="15"/>
        <v>0</v>
      </c>
      <c r="E71" s="182">
        <f t="shared" si="16"/>
        <v>0</v>
      </c>
      <c r="F71" s="94">
        <v>100</v>
      </c>
      <c r="G71" s="94">
        <v>0</v>
      </c>
      <c r="H71" s="182">
        <f t="shared" si="17"/>
        <v>0</v>
      </c>
      <c r="I71" s="94"/>
      <c r="J71" s="94"/>
      <c r="K71" s="94"/>
      <c r="L71" s="94"/>
      <c r="M71" s="94"/>
      <c r="N71" s="182"/>
      <c r="O71" s="94"/>
      <c r="P71" s="94"/>
      <c r="Q71" s="182"/>
      <c r="R71" s="94"/>
      <c r="S71" s="94"/>
      <c r="T71" s="182"/>
      <c r="U71" s="94"/>
      <c r="V71" s="94"/>
      <c r="W71" s="182"/>
      <c r="X71" s="94"/>
      <c r="Y71" s="94"/>
      <c r="Z71" s="182"/>
      <c r="AA71" s="94"/>
      <c r="AB71" s="94"/>
      <c r="AC71" s="94"/>
      <c r="AD71" s="94"/>
    </row>
    <row r="72" spans="1:30" s="90" customFormat="1" ht="25.5">
      <c r="A72" s="54">
        <v>329</v>
      </c>
      <c r="B72" s="88" t="s">
        <v>116</v>
      </c>
      <c r="C72" s="165">
        <f t="shared" si="14"/>
        <v>1200</v>
      </c>
      <c r="D72" s="92">
        <f t="shared" si="15"/>
        <v>0</v>
      </c>
      <c r="E72" s="182">
        <f t="shared" si="16"/>
        <v>0</v>
      </c>
      <c r="F72" s="92">
        <f>F73</f>
        <v>1200</v>
      </c>
      <c r="G72" s="92">
        <f>SUM(G73)</f>
        <v>0</v>
      </c>
      <c r="H72" s="182">
        <f t="shared" si="17"/>
        <v>0</v>
      </c>
      <c r="I72" s="92"/>
      <c r="J72" s="92">
        <f>SUM(J73)</f>
        <v>0</v>
      </c>
      <c r="K72" s="94"/>
      <c r="L72" s="92"/>
      <c r="M72" s="92">
        <f>SUM(M73)</f>
        <v>0</v>
      </c>
      <c r="N72" s="182"/>
      <c r="O72" s="92"/>
      <c r="P72" s="92">
        <f>SUM(P73)</f>
        <v>0</v>
      </c>
      <c r="Q72" s="182"/>
      <c r="R72" s="92"/>
      <c r="S72" s="92">
        <f>SUM(S73)</f>
        <v>0</v>
      </c>
      <c r="T72" s="182"/>
      <c r="U72" s="92"/>
      <c r="V72" s="92"/>
      <c r="W72" s="126"/>
      <c r="X72" s="92"/>
      <c r="Y72" s="92">
        <f>SUM(Y73)</f>
        <v>0</v>
      </c>
      <c r="Z72" s="182"/>
      <c r="AA72" s="92">
        <f>SUM(AA73)</f>
        <v>0</v>
      </c>
      <c r="AB72" s="92">
        <f>SUM(AB73)</f>
        <v>0</v>
      </c>
      <c r="AC72" s="92">
        <f>SUM(AC73)</f>
        <v>0</v>
      </c>
      <c r="AD72" s="92">
        <f>SUM(AD73)</f>
        <v>0</v>
      </c>
    </row>
    <row r="73" spans="1:30" ht="12.75">
      <c r="A73" s="114">
        <v>3299</v>
      </c>
      <c r="B73" s="82" t="s">
        <v>116</v>
      </c>
      <c r="C73" s="164">
        <f t="shared" si="14"/>
        <v>1200</v>
      </c>
      <c r="D73" s="94">
        <f t="shared" si="15"/>
        <v>0</v>
      </c>
      <c r="E73" s="182">
        <f t="shared" si="16"/>
        <v>0</v>
      </c>
      <c r="F73" s="94">
        <v>1200</v>
      </c>
      <c r="G73" s="94">
        <v>0</v>
      </c>
      <c r="H73" s="182">
        <f t="shared" si="17"/>
        <v>0</v>
      </c>
      <c r="I73" s="94"/>
      <c r="J73" s="94"/>
      <c r="K73" s="94"/>
      <c r="L73" s="94"/>
      <c r="M73" s="94"/>
      <c r="N73" s="182"/>
      <c r="O73" s="94"/>
      <c r="P73" s="94"/>
      <c r="Q73" s="182"/>
      <c r="R73" s="94"/>
      <c r="S73" s="94"/>
      <c r="T73" s="182"/>
      <c r="U73" s="94"/>
      <c r="V73" s="94"/>
      <c r="W73" s="182"/>
      <c r="X73" s="94"/>
      <c r="Y73" s="94"/>
      <c r="Z73" s="182"/>
      <c r="AA73" s="94"/>
      <c r="AB73" s="94"/>
      <c r="AC73" s="94"/>
      <c r="AD73" s="94"/>
    </row>
    <row r="74" spans="1:30" ht="51">
      <c r="A74" s="113" t="s">
        <v>60</v>
      </c>
      <c r="B74" s="97" t="s">
        <v>61</v>
      </c>
      <c r="C74" s="98">
        <f>C75</f>
        <v>25000</v>
      </c>
      <c r="D74" s="98">
        <f>SUM(D75)</f>
        <v>0</v>
      </c>
      <c r="E74" s="185">
        <f t="shared" si="16"/>
        <v>0</v>
      </c>
      <c r="F74" s="98">
        <f>F75</f>
        <v>25000</v>
      </c>
      <c r="G74" s="98">
        <f>SUM(G75)</f>
        <v>0</v>
      </c>
      <c r="H74" s="185">
        <f aca="true" t="shared" si="18" ref="H74:H79">G74/F74*100</f>
        <v>0</v>
      </c>
      <c r="I74" s="98"/>
      <c r="J74" s="98">
        <f>SUM(J75)</f>
        <v>0</v>
      </c>
      <c r="K74" s="179"/>
      <c r="L74" s="98"/>
      <c r="M74" s="98">
        <f>SUM(M75)</f>
        <v>0</v>
      </c>
      <c r="N74" s="185"/>
      <c r="O74" s="98"/>
      <c r="P74" s="98">
        <f>SUM(P75)</f>
        <v>0</v>
      </c>
      <c r="Q74" s="185"/>
      <c r="R74" s="98"/>
      <c r="S74" s="98">
        <f>SUM(S75)</f>
        <v>0</v>
      </c>
      <c r="T74" s="185"/>
      <c r="U74" s="98"/>
      <c r="V74" s="98"/>
      <c r="W74" s="207"/>
      <c r="X74" s="98"/>
      <c r="Y74" s="98">
        <f>SUM(Y75)</f>
        <v>0</v>
      </c>
      <c r="Z74" s="185"/>
      <c r="AA74" s="98">
        <f aca="true" t="shared" si="19" ref="AA74:AD75">SUM(AA75)</f>
        <v>0</v>
      </c>
      <c r="AB74" s="98">
        <f t="shared" si="19"/>
        <v>0</v>
      </c>
      <c r="AC74" s="98">
        <f t="shared" si="19"/>
        <v>0</v>
      </c>
      <c r="AD74" s="98">
        <f t="shared" si="19"/>
        <v>0</v>
      </c>
    </row>
    <row r="75" spans="1:30" s="90" customFormat="1" ht="12.75">
      <c r="A75" s="54">
        <v>3</v>
      </c>
      <c r="B75" s="88" t="s">
        <v>43</v>
      </c>
      <c r="C75" s="165">
        <f>F75+I75+L75+O75+R75+X75</f>
        <v>25000</v>
      </c>
      <c r="D75" s="92">
        <f>SUM(D76)</f>
        <v>0</v>
      </c>
      <c r="E75" s="182">
        <f>D75/C75*100</f>
        <v>0</v>
      </c>
      <c r="F75" s="92">
        <f>F76</f>
        <v>25000</v>
      </c>
      <c r="G75" s="92">
        <f>SUM(G76)</f>
        <v>0</v>
      </c>
      <c r="H75" s="182">
        <f t="shared" si="18"/>
        <v>0</v>
      </c>
      <c r="I75" s="92"/>
      <c r="J75" s="92">
        <f>SUM(J76)</f>
        <v>0</v>
      </c>
      <c r="K75" s="94"/>
      <c r="L75" s="92"/>
      <c r="M75" s="92">
        <f>SUM(M76)</f>
        <v>0</v>
      </c>
      <c r="N75" s="182"/>
      <c r="O75" s="92"/>
      <c r="P75" s="92">
        <f>SUM(P76)</f>
        <v>0</v>
      </c>
      <c r="Q75" s="182"/>
      <c r="R75" s="92"/>
      <c r="S75" s="92">
        <f>SUM(S76)</f>
        <v>0</v>
      </c>
      <c r="T75" s="182"/>
      <c r="U75" s="92"/>
      <c r="V75" s="92"/>
      <c r="W75" s="126"/>
      <c r="X75" s="92"/>
      <c r="Y75" s="92">
        <f>SUM(Y76)</f>
        <v>0</v>
      </c>
      <c r="Z75" s="182"/>
      <c r="AA75" s="92">
        <f t="shared" si="19"/>
        <v>0</v>
      </c>
      <c r="AB75" s="92">
        <f t="shared" si="19"/>
        <v>0</v>
      </c>
      <c r="AC75" s="92">
        <f t="shared" si="19"/>
        <v>0</v>
      </c>
      <c r="AD75" s="92">
        <f t="shared" si="19"/>
        <v>0</v>
      </c>
    </row>
    <row r="76" spans="1:30" s="90" customFormat="1" ht="12.75">
      <c r="A76" s="54">
        <v>32</v>
      </c>
      <c r="B76" s="88" t="s">
        <v>23</v>
      </c>
      <c r="C76" s="165">
        <f>F76+I76+L76+O76+R76+X76</f>
        <v>25000</v>
      </c>
      <c r="D76" s="92">
        <f>SUM(D77)</f>
        <v>0</v>
      </c>
      <c r="E76" s="182">
        <f>D76/C76*100</f>
        <v>0</v>
      </c>
      <c r="F76" s="92">
        <f>F77</f>
        <v>25000</v>
      </c>
      <c r="G76" s="92">
        <f>SUM(G77)</f>
        <v>0</v>
      </c>
      <c r="H76" s="182">
        <f t="shared" si="18"/>
        <v>0</v>
      </c>
      <c r="I76" s="92"/>
      <c r="J76" s="92">
        <f>SUM(J77)</f>
        <v>0</v>
      </c>
      <c r="K76" s="94"/>
      <c r="L76" s="92"/>
      <c r="M76" s="92">
        <f>SUM(M77)</f>
        <v>0</v>
      </c>
      <c r="N76" s="182"/>
      <c r="O76" s="92"/>
      <c r="P76" s="92">
        <f>SUM(P77)</f>
        <v>0</v>
      </c>
      <c r="Q76" s="182"/>
      <c r="R76" s="92"/>
      <c r="S76" s="92">
        <f>SUM(S77)</f>
        <v>0</v>
      </c>
      <c r="T76" s="182"/>
      <c r="U76" s="92"/>
      <c r="V76" s="92"/>
      <c r="W76" s="126"/>
      <c r="X76" s="92"/>
      <c r="Y76" s="92">
        <f>SUM(Y77)</f>
        <v>0</v>
      </c>
      <c r="Z76" s="182"/>
      <c r="AA76" s="92">
        <f>SUM(AA77)</f>
        <v>0</v>
      </c>
      <c r="AB76" s="92">
        <f>SUM(AB77)</f>
        <v>0</v>
      </c>
      <c r="AC76" s="92">
        <f>SUM(AC77)</f>
        <v>0</v>
      </c>
      <c r="AD76" s="92">
        <f>SUM(AD77)</f>
        <v>0</v>
      </c>
    </row>
    <row r="77" spans="1:30" s="90" customFormat="1" ht="25.5">
      <c r="A77" s="54">
        <v>329</v>
      </c>
      <c r="B77" s="88" t="s">
        <v>116</v>
      </c>
      <c r="C77" s="165">
        <f>F77+I77+L77+O77+R77+X77</f>
        <v>25000</v>
      </c>
      <c r="D77" s="92">
        <f>SUM(D78+D79)</f>
        <v>0</v>
      </c>
      <c r="E77" s="182">
        <f>D77/C77*100</f>
        <v>0</v>
      </c>
      <c r="F77" s="92">
        <f>F78+F79</f>
        <v>25000</v>
      </c>
      <c r="G77" s="92">
        <f>SUM(G78+G79)</f>
        <v>0</v>
      </c>
      <c r="H77" s="182">
        <f t="shared" si="18"/>
        <v>0</v>
      </c>
      <c r="I77" s="92"/>
      <c r="J77" s="92">
        <f>SUM(J78+J79)</f>
        <v>0</v>
      </c>
      <c r="K77" s="94"/>
      <c r="L77" s="92"/>
      <c r="M77" s="92">
        <f>SUM(M78+M79)</f>
        <v>0</v>
      </c>
      <c r="N77" s="182"/>
      <c r="O77" s="92"/>
      <c r="P77" s="92">
        <f>SUM(P78+P79)</f>
        <v>0</v>
      </c>
      <c r="Q77" s="182"/>
      <c r="R77" s="92"/>
      <c r="S77" s="92">
        <f>SUM(S78+S79)</f>
        <v>0</v>
      </c>
      <c r="T77" s="182"/>
      <c r="U77" s="92"/>
      <c r="V77" s="92"/>
      <c r="W77" s="126"/>
      <c r="X77" s="92"/>
      <c r="Y77" s="92">
        <f>SUM(Y78+Y79)</f>
        <v>0</v>
      </c>
      <c r="Z77" s="182"/>
      <c r="AA77" s="92">
        <f>SUM(AA78+AA79)</f>
        <v>0</v>
      </c>
      <c r="AB77" s="92">
        <f>SUM(AB78+AB79)</f>
        <v>0</v>
      </c>
      <c r="AC77" s="92">
        <f>SUM(AC78+AC79)</f>
        <v>0</v>
      </c>
      <c r="AD77" s="92">
        <f>SUM(AD78+AD79)</f>
        <v>0</v>
      </c>
    </row>
    <row r="78" spans="1:30" ht="25.5">
      <c r="A78" s="114">
        <v>3291</v>
      </c>
      <c r="B78" s="82" t="s">
        <v>129</v>
      </c>
      <c r="C78" s="164">
        <f>F78+I78+L78+O78+R78+X78</f>
        <v>6000</v>
      </c>
      <c r="D78" s="94">
        <f>G78</f>
        <v>0</v>
      </c>
      <c r="E78" s="182">
        <f>D78/C78*100</f>
        <v>0</v>
      </c>
      <c r="F78" s="94">
        <v>6000</v>
      </c>
      <c r="G78" s="94">
        <v>0</v>
      </c>
      <c r="H78" s="182">
        <f t="shared" si="18"/>
        <v>0</v>
      </c>
      <c r="I78" s="94"/>
      <c r="J78" s="94"/>
      <c r="K78" s="94"/>
      <c r="L78" s="94"/>
      <c r="M78" s="94"/>
      <c r="N78" s="182"/>
      <c r="O78" s="94"/>
      <c r="P78" s="94"/>
      <c r="Q78" s="182"/>
      <c r="R78" s="94"/>
      <c r="S78" s="94"/>
      <c r="T78" s="182"/>
      <c r="U78" s="94"/>
      <c r="V78" s="94"/>
      <c r="W78" s="182"/>
      <c r="X78" s="94"/>
      <c r="Y78" s="94"/>
      <c r="Z78" s="182"/>
      <c r="AA78" s="94"/>
      <c r="AB78" s="94"/>
      <c r="AC78" s="94"/>
      <c r="AD78" s="94"/>
    </row>
    <row r="79" spans="1:30" ht="12.75">
      <c r="A79" s="114">
        <v>3299</v>
      </c>
      <c r="B79" s="82" t="s">
        <v>116</v>
      </c>
      <c r="C79" s="164">
        <f>F79+I79+L79+O79+R79+X79</f>
        <v>19000</v>
      </c>
      <c r="D79" s="94">
        <f>G79</f>
        <v>0</v>
      </c>
      <c r="E79" s="182">
        <f>D79/C79*100</f>
        <v>0</v>
      </c>
      <c r="F79" s="94">
        <v>19000</v>
      </c>
      <c r="G79" s="94">
        <v>0</v>
      </c>
      <c r="H79" s="182">
        <f t="shared" si="18"/>
        <v>0</v>
      </c>
      <c r="I79" s="94"/>
      <c r="J79" s="94"/>
      <c r="K79" s="94"/>
      <c r="L79" s="94"/>
      <c r="M79" s="94"/>
      <c r="N79" s="182"/>
      <c r="O79" s="94"/>
      <c r="P79" s="94"/>
      <c r="Q79" s="182"/>
      <c r="R79" s="94"/>
      <c r="S79" s="94"/>
      <c r="T79" s="182"/>
      <c r="U79" s="94"/>
      <c r="V79" s="94"/>
      <c r="W79" s="182"/>
      <c r="X79" s="94"/>
      <c r="Y79" s="94"/>
      <c r="Z79" s="182"/>
      <c r="AA79" s="94"/>
      <c r="AB79" s="94"/>
      <c r="AC79" s="94"/>
      <c r="AD79" s="94"/>
    </row>
    <row r="80" spans="1:30" ht="51">
      <c r="A80" s="113" t="s">
        <v>62</v>
      </c>
      <c r="B80" s="97" t="s">
        <v>63</v>
      </c>
      <c r="C80" s="98">
        <f>C81</f>
        <v>0</v>
      </c>
      <c r="D80" s="98">
        <f>SUM(D81)</f>
        <v>0</v>
      </c>
      <c r="E80" s="185"/>
      <c r="F80" s="98">
        <f>F81</f>
        <v>0</v>
      </c>
      <c r="G80" s="98">
        <f>SUM(G81)</f>
        <v>0</v>
      </c>
      <c r="H80" s="194"/>
      <c r="I80" s="98"/>
      <c r="J80" s="98">
        <f>SUM(J81)</f>
        <v>0</v>
      </c>
      <c r="K80" s="179"/>
      <c r="L80" s="98"/>
      <c r="M80" s="98">
        <f>SUM(M81)</f>
        <v>0</v>
      </c>
      <c r="N80" s="185"/>
      <c r="O80" s="98"/>
      <c r="P80" s="98">
        <f>SUM(P81)</f>
        <v>0</v>
      </c>
      <c r="Q80" s="185"/>
      <c r="R80" s="98"/>
      <c r="S80" s="98">
        <f>SUM(S81)</f>
        <v>0</v>
      </c>
      <c r="T80" s="185"/>
      <c r="U80" s="98"/>
      <c r="V80" s="98"/>
      <c r="W80" s="207"/>
      <c r="X80" s="98"/>
      <c r="Y80" s="98">
        <f>SUM(Y81)</f>
        <v>0</v>
      </c>
      <c r="Z80" s="185"/>
      <c r="AA80" s="98">
        <f aca="true" t="shared" si="20" ref="AA80:AD83">SUM(AA81)</f>
        <v>0</v>
      </c>
      <c r="AB80" s="98">
        <f t="shared" si="20"/>
        <v>0</v>
      </c>
      <c r="AC80" s="98">
        <f t="shared" si="20"/>
        <v>0</v>
      </c>
      <c r="AD80" s="98">
        <f t="shared" si="20"/>
        <v>0</v>
      </c>
    </row>
    <row r="81" spans="1:30" s="90" customFormat="1" ht="12.75">
      <c r="A81" s="54">
        <v>3</v>
      </c>
      <c r="B81" s="88" t="s">
        <v>43</v>
      </c>
      <c r="C81" s="165">
        <f>F81+I81+L81+O81+R81+X81</f>
        <v>0</v>
      </c>
      <c r="D81" s="92">
        <f>SUM(D82)</f>
        <v>0</v>
      </c>
      <c r="E81" s="182"/>
      <c r="F81" s="92">
        <v>0</v>
      </c>
      <c r="G81" s="92">
        <f>SUM(G82)</f>
        <v>0</v>
      </c>
      <c r="H81" s="182"/>
      <c r="I81" s="92"/>
      <c r="J81" s="92">
        <f>SUM(J82)</f>
        <v>0</v>
      </c>
      <c r="K81" s="94"/>
      <c r="L81" s="92"/>
      <c r="M81" s="92">
        <f>SUM(M82)</f>
        <v>0</v>
      </c>
      <c r="N81" s="182"/>
      <c r="O81" s="92"/>
      <c r="P81" s="92">
        <f>SUM(P82)</f>
        <v>0</v>
      </c>
      <c r="Q81" s="182"/>
      <c r="R81" s="92"/>
      <c r="S81" s="92">
        <f>SUM(S82)</f>
        <v>0</v>
      </c>
      <c r="T81" s="182"/>
      <c r="U81" s="92"/>
      <c r="V81" s="92"/>
      <c r="W81" s="126"/>
      <c r="X81" s="92"/>
      <c r="Y81" s="92">
        <f>SUM(Y82)</f>
        <v>0</v>
      </c>
      <c r="Z81" s="182"/>
      <c r="AA81" s="92">
        <f t="shared" si="20"/>
        <v>0</v>
      </c>
      <c r="AB81" s="92">
        <f t="shared" si="20"/>
        <v>0</v>
      </c>
      <c r="AC81" s="92">
        <f t="shared" si="20"/>
        <v>0</v>
      </c>
      <c r="AD81" s="92">
        <f t="shared" si="20"/>
        <v>0</v>
      </c>
    </row>
    <row r="82" spans="1:30" s="90" customFormat="1" ht="12.75">
      <c r="A82" s="54">
        <v>32</v>
      </c>
      <c r="B82" s="88" t="s">
        <v>23</v>
      </c>
      <c r="C82" s="165">
        <f>F82+I82+L82+O82+R82+X82</f>
        <v>0</v>
      </c>
      <c r="D82" s="92">
        <f>SUM(D83)</f>
        <v>0</v>
      </c>
      <c r="E82" s="182"/>
      <c r="F82" s="92">
        <v>0</v>
      </c>
      <c r="G82" s="92">
        <f>SUM(G83)</f>
        <v>0</v>
      </c>
      <c r="H82" s="182"/>
      <c r="I82" s="92"/>
      <c r="J82" s="92">
        <f>SUM(J83)</f>
        <v>0</v>
      </c>
      <c r="K82" s="94"/>
      <c r="L82" s="92"/>
      <c r="M82" s="92">
        <f>SUM(M83)</f>
        <v>0</v>
      </c>
      <c r="N82" s="182"/>
      <c r="O82" s="92"/>
      <c r="P82" s="92">
        <f>SUM(P83)</f>
        <v>0</v>
      </c>
      <c r="Q82" s="182"/>
      <c r="R82" s="92"/>
      <c r="S82" s="92">
        <f>SUM(S83)</f>
        <v>0</v>
      </c>
      <c r="T82" s="182"/>
      <c r="U82" s="92"/>
      <c r="V82" s="92"/>
      <c r="W82" s="126"/>
      <c r="X82" s="92"/>
      <c r="Y82" s="92">
        <f>SUM(Y83)</f>
        <v>0</v>
      </c>
      <c r="Z82" s="182"/>
      <c r="AA82" s="92">
        <f t="shared" si="20"/>
        <v>0</v>
      </c>
      <c r="AB82" s="92">
        <f t="shared" si="20"/>
        <v>0</v>
      </c>
      <c r="AC82" s="92">
        <f t="shared" si="20"/>
        <v>0</v>
      </c>
      <c r="AD82" s="92">
        <f t="shared" si="20"/>
        <v>0</v>
      </c>
    </row>
    <row r="83" spans="1:30" s="90" customFormat="1" ht="25.5">
      <c r="A83" s="54">
        <v>329</v>
      </c>
      <c r="B83" s="88" t="s">
        <v>116</v>
      </c>
      <c r="C83" s="165">
        <f>F83+I83+L83+O83+R83+X83</f>
        <v>0</v>
      </c>
      <c r="D83" s="92">
        <f>SUM(D84)</f>
        <v>0</v>
      </c>
      <c r="E83" s="182"/>
      <c r="F83" s="92">
        <v>0</v>
      </c>
      <c r="G83" s="92">
        <f>SUM(G84)</f>
        <v>0</v>
      </c>
      <c r="H83" s="182"/>
      <c r="I83" s="92"/>
      <c r="J83" s="92">
        <f>SUM(J84)</f>
        <v>0</v>
      </c>
      <c r="K83" s="94"/>
      <c r="L83" s="92"/>
      <c r="M83" s="92">
        <f>SUM(M84)</f>
        <v>0</v>
      </c>
      <c r="N83" s="182"/>
      <c r="O83" s="92"/>
      <c r="P83" s="92">
        <f>SUM(P84)</f>
        <v>0</v>
      </c>
      <c r="Q83" s="182"/>
      <c r="R83" s="92"/>
      <c r="S83" s="92">
        <f>SUM(S84)</f>
        <v>0</v>
      </c>
      <c r="T83" s="182"/>
      <c r="U83" s="92"/>
      <c r="V83" s="92"/>
      <c r="W83" s="126"/>
      <c r="X83" s="92"/>
      <c r="Y83" s="92">
        <f>SUM(Y84)</f>
        <v>0</v>
      </c>
      <c r="Z83" s="182"/>
      <c r="AA83" s="92">
        <f t="shared" si="20"/>
        <v>0</v>
      </c>
      <c r="AB83" s="92">
        <f t="shared" si="20"/>
        <v>0</v>
      </c>
      <c r="AC83" s="92">
        <f t="shared" si="20"/>
        <v>0</v>
      </c>
      <c r="AD83" s="92">
        <f t="shared" si="20"/>
        <v>0</v>
      </c>
    </row>
    <row r="84" spans="1:30" ht="12.75">
      <c r="A84" s="114">
        <v>3299</v>
      </c>
      <c r="B84" s="82" t="s">
        <v>116</v>
      </c>
      <c r="C84" s="164">
        <f>F84+I84+L84+O84+R84+X84</f>
        <v>0</v>
      </c>
      <c r="D84" s="94">
        <v>0</v>
      </c>
      <c r="E84" s="182"/>
      <c r="F84" s="94">
        <v>0</v>
      </c>
      <c r="G84" s="94">
        <v>0</v>
      </c>
      <c r="H84" s="182"/>
      <c r="I84" s="94"/>
      <c r="J84" s="94"/>
      <c r="K84" s="94"/>
      <c r="L84" s="94"/>
      <c r="M84" s="94"/>
      <c r="N84" s="182"/>
      <c r="O84" s="94"/>
      <c r="P84" s="94"/>
      <c r="Q84" s="182"/>
      <c r="R84" s="94"/>
      <c r="S84" s="94"/>
      <c r="T84" s="182"/>
      <c r="U84" s="94"/>
      <c r="V84" s="94"/>
      <c r="W84" s="182"/>
      <c r="X84" s="94"/>
      <c r="Y84" s="94"/>
      <c r="Z84" s="182"/>
      <c r="AA84" s="94"/>
      <c r="AB84" s="94"/>
      <c r="AC84" s="94"/>
      <c r="AD84" s="94"/>
    </row>
    <row r="85" spans="1:30" ht="51">
      <c r="A85" s="113" t="s">
        <v>182</v>
      </c>
      <c r="B85" s="97" t="s">
        <v>183</v>
      </c>
      <c r="C85" s="98">
        <f>C86</f>
        <v>150000</v>
      </c>
      <c r="D85" s="98">
        <f>SUM(D86)</f>
        <v>0</v>
      </c>
      <c r="E85" s="185">
        <f aca="true" t="shared" si="21" ref="E85:E91">D85/C85*100</f>
        <v>0</v>
      </c>
      <c r="F85" s="98">
        <f>F86</f>
        <v>150000</v>
      </c>
      <c r="G85" s="98">
        <f>SUM(G86)</f>
        <v>0</v>
      </c>
      <c r="H85" s="185">
        <f aca="true" t="shared" si="22" ref="H85:H91">G85/F85*100</f>
        <v>0</v>
      </c>
      <c r="I85" s="98"/>
      <c r="J85" s="98">
        <f>SUM(J86)</f>
        <v>0</v>
      </c>
      <c r="K85" s="179"/>
      <c r="L85" s="98"/>
      <c r="M85" s="98">
        <f>SUM(M86)</f>
        <v>0</v>
      </c>
      <c r="N85" s="185"/>
      <c r="O85" s="98"/>
      <c r="P85" s="98">
        <f>SUM(P86)</f>
        <v>0</v>
      </c>
      <c r="Q85" s="185"/>
      <c r="R85" s="98"/>
      <c r="S85" s="98">
        <f>SUM(S86)</f>
        <v>0</v>
      </c>
      <c r="T85" s="185"/>
      <c r="U85" s="98"/>
      <c r="V85" s="98"/>
      <c r="W85" s="207"/>
      <c r="X85" s="98"/>
      <c r="Y85" s="98">
        <f>SUM(Y86)</f>
        <v>0</v>
      </c>
      <c r="Z85" s="185"/>
      <c r="AA85" s="98">
        <f>SUM(AA86)</f>
        <v>0</v>
      </c>
      <c r="AB85" s="98">
        <f aca="true" t="shared" si="23" ref="AB85:AD88">SUM(AB86)</f>
        <v>0</v>
      </c>
      <c r="AC85" s="98">
        <f t="shared" si="23"/>
        <v>0</v>
      </c>
      <c r="AD85" s="98">
        <f t="shared" si="23"/>
        <v>0</v>
      </c>
    </row>
    <row r="86" spans="1:30" s="90" customFormat="1" ht="12.75">
      <c r="A86" s="54">
        <v>3</v>
      </c>
      <c r="B86" s="88" t="s">
        <v>43</v>
      </c>
      <c r="C86" s="165">
        <f>F86+I86+L86+O86+R86+X86</f>
        <v>150000</v>
      </c>
      <c r="D86" s="92">
        <f>SUM(D87)</f>
        <v>0</v>
      </c>
      <c r="E86" s="182">
        <f t="shared" si="21"/>
        <v>0</v>
      </c>
      <c r="F86" s="92">
        <f>F87</f>
        <v>150000</v>
      </c>
      <c r="G86" s="92">
        <f>SUM(G87)</f>
        <v>0</v>
      </c>
      <c r="H86" s="193">
        <f t="shared" si="22"/>
        <v>0</v>
      </c>
      <c r="I86" s="92"/>
      <c r="J86" s="92">
        <f>SUM(J87)</f>
        <v>0</v>
      </c>
      <c r="K86" s="94"/>
      <c r="L86" s="92"/>
      <c r="M86" s="92">
        <f>SUM(M87)</f>
        <v>0</v>
      </c>
      <c r="N86" s="182"/>
      <c r="O86" s="92"/>
      <c r="P86" s="92">
        <f>SUM(P87)</f>
        <v>0</v>
      </c>
      <c r="Q86" s="182"/>
      <c r="R86" s="92"/>
      <c r="S86" s="92">
        <f>SUM(S87)</f>
        <v>0</v>
      </c>
      <c r="T86" s="182"/>
      <c r="U86" s="92"/>
      <c r="V86" s="92"/>
      <c r="W86" s="126"/>
      <c r="X86" s="92"/>
      <c r="Y86" s="92">
        <f>SUM(Y87)</f>
        <v>0</v>
      </c>
      <c r="Z86" s="182"/>
      <c r="AA86" s="92">
        <f>SUM(AA87)</f>
        <v>0</v>
      </c>
      <c r="AB86" s="92">
        <f t="shared" si="23"/>
        <v>0</v>
      </c>
      <c r="AC86" s="92">
        <f t="shared" si="23"/>
        <v>0</v>
      </c>
      <c r="AD86" s="92">
        <f t="shared" si="23"/>
        <v>0</v>
      </c>
    </row>
    <row r="87" spans="1:30" s="90" customFormat="1" ht="38.25">
      <c r="A87" s="54">
        <v>37</v>
      </c>
      <c r="B87" s="88" t="s">
        <v>184</v>
      </c>
      <c r="C87" s="165">
        <f>F87+I87+L87+O87+R87+X87</f>
        <v>150000</v>
      </c>
      <c r="D87" s="92">
        <f>SUM(D88)</f>
        <v>0</v>
      </c>
      <c r="E87" s="182">
        <f t="shared" si="21"/>
        <v>0</v>
      </c>
      <c r="F87" s="92">
        <f>F88</f>
        <v>150000</v>
      </c>
      <c r="G87" s="92">
        <f>SUM(G88)</f>
        <v>0</v>
      </c>
      <c r="H87" s="193">
        <f t="shared" si="22"/>
        <v>0</v>
      </c>
      <c r="I87" s="92"/>
      <c r="J87" s="92">
        <f>SUM(J88)</f>
        <v>0</v>
      </c>
      <c r="K87" s="94"/>
      <c r="L87" s="92"/>
      <c r="M87" s="92">
        <f>SUM(M88)</f>
        <v>0</v>
      </c>
      <c r="N87" s="182"/>
      <c r="O87" s="92"/>
      <c r="P87" s="92">
        <f>SUM(P88)</f>
        <v>0</v>
      </c>
      <c r="Q87" s="182"/>
      <c r="R87" s="92"/>
      <c r="S87" s="92">
        <f>SUM(S88)</f>
        <v>0</v>
      </c>
      <c r="T87" s="182"/>
      <c r="U87" s="92"/>
      <c r="V87" s="92"/>
      <c r="W87" s="126"/>
      <c r="X87" s="92"/>
      <c r="Y87" s="92">
        <f>SUM(Y88)</f>
        <v>0</v>
      </c>
      <c r="Z87" s="182"/>
      <c r="AA87" s="92">
        <f>SUM(AA88)</f>
        <v>0</v>
      </c>
      <c r="AB87" s="92">
        <f t="shared" si="23"/>
        <v>0</v>
      </c>
      <c r="AC87" s="92">
        <f t="shared" si="23"/>
        <v>0</v>
      </c>
      <c r="AD87" s="92">
        <f t="shared" si="23"/>
        <v>0</v>
      </c>
    </row>
    <row r="88" spans="1:30" s="90" customFormat="1" ht="25.5">
      <c r="A88" s="54">
        <v>372</v>
      </c>
      <c r="B88" s="88" t="s">
        <v>125</v>
      </c>
      <c r="C88" s="165">
        <f>F88+I88+L88+O88+R88+X88</f>
        <v>150000</v>
      </c>
      <c r="D88" s="92">
        <f>SUM(D89)</f>
        <v>0</v>
      </c>
      <c r="E88" s="182">
        <f t="shared" si="21"/>
        <v>0</v>
      </c>
      <c r="F88" s="92">
        <f>F89</f>
        <v>150000</v>
      </c>
      <c r="G88" s="92">
        <f>SUM(G89)</f>
        <v>0</v>
      </c>
      <c r="H88" s="193">
        <f t="shared" si="22"/>
        <v>0</v>
      </c>
      <c r="I88" s="92"/>
      <c r="J88" s="92">
        <f>SUM(J89)</f>
        <v>0</v>
      </c>
      <c r="K88" s="94"/>
      <c r="L88" s="92"/>
      <c r="M88" s="92">
        <f>SUM(M89)</f>
        <v>0</v>
      </c>
      <c r="N88" s="182"/>
      <c r="O88" s="92"/>
      <c r="P88" s="92">
        <f>SUM(P89)</f>
        <v>0</v>
      </c>
      <c r="Q88" s="182"/>
      <c r="R88" s="92"/>
      <c r="S88" s="92">
        <f>SUM(S89)</f>
        <v>0</v>
      </c>
      <c r="T88" s="182"/>
      <c r="U88" s="92"/>
      <c r="V88" s="92"/>
      <c r="W88" s="126"/>
      <c r="X88" s="92"/>
      <c r="Y88" s="92">
        <f>SUM(Y89)</f>
        <v>0</v>
      </c>
      <c r="Z88" s="182"/>
      <c r="AA88" s="92">
        <f>SUM(AA89)</f>
        <v>0</v>
      </c>
      <c r="AB88" s="92">
        <f t="shared" si="23"/>
        <v>0</v>
      </c>
      <c r="AC88" s="92">
        <f t="shared" si="23"/>
        <v>0</v>
      </c>
      <c r="AD88" s="92">
        <f t="shared" si="23"/>
        <v>0</v>
      </c>
    </row>
    <row r="89" spans="1:30" ht="38.25">
      <c r="A89" s="114">
        <v>3722</v>
      </c>
      <c r="B89" s="82" t="s">
        <v>194</v>
      </c>
      <c r="C89" s="164">
        <f>F89+I89+L89+O89+R89+X89</f>
        <v>150000</v>
      </c>
      <c r="D89" s="94">
        <f>G89</f>
        <v>0</v>
      </c>
      <c r="E89" s="182">
        <f t="shared" si="21"/>
        <v>0</v>
      </c>
      <c r="F89" s="94">
        <v>150000</v>
      </c>
      <c r="G89" s="94">
        <v>0</v>
      </c>
      <c r="H89" s="193">
        <f t="shared" si="22"/>
        <v>0</v>
      </c>
      <c r="I89" s="94"/>
      <c r="J89" s="94"/>
      <c r="K89" s="94"/>
      <c r="L89" s="94"/>
      <c r="M89" s="94"/>
      <c r="N89" s="182"/>
      <c r="O89" s="94"/>
      <c r="P89" s="94"/>
      <c r="Q89" s="182"/>
      <c r="R89" s="94"/>
      <c r="S89" s="94"/>
      <c r="T89" s="182"/>
      <c r="U89" s="94"/>
      <c r="V89" s="94"/>
      <c r="W89" s="182"/>
      <c r="X89" s="94"/>
      <c r="Y89" s="94"/>
      <c r="Z89" s="182"/>
      <c r="AA89" s="94"/>
      <c r="AB89" s="94"/>
      <c r="AC89" s="94"/>
      <c r="AD89" s="94"/>
    </row>
    <row r="90" spans="1:30" ht="51">
      <c r="A90" s="113" t="s">
        <v>68</v>
      </c>
      <c r="B90" s="97" t="s">
        <v>69</v>
      </c>
      <c r="C90" s="98">
        <f>C91</f>
        <v>550400</v>
      </c>
      <c r="D90" s="98">
        <f>SUM(D91)</f>
        <v>559742.3</v>
      </c>
      <c r="E90" s="189">
        <f t="shared" si="21"/>
        <v>101.69736555232558</v>
      </c>
      <c r="F90" s="98">
        <f>F91</f>
        <v>550400</v>
      </c>
      <c r="G90" s="98">
        <f>SUM(G91)</f>
        <v>559742.3</v>
      </c>
      <c r="H90" s="190">
        <f t="shared" si="22"/>
        <v>101.69736555232558</v>
      </c>
      <c r="I90" s="98"/>
      <c r="J90" s="98">
        <f>SUM(J91)</f>
        <v>0</v>
      </c>
      <c r="K90" s="179"/>
      <c r="L90" s="98"/>
      <c r="M90" s="98">
        <f>SUM(M91)</f>
        <v>0</v>
      </c>
      <c r="N90" s="185"/>
      <c r="O90" s="98"/>
      <c r="P90" s="98">
        <f>SUM(P91)</f>
        <v>0</v>
      </c>
      <c r="Q90" s="185"/>
      <c r="R90" s="98"/>
      <c r="S90" s="98">
        <f>SUM(S91)</f>
        <v>0</v>
      </c>
      <c r="T90" s="185"/>
      <c r="U90" s="98"/>
      <c r="V90" s="98"/>
      <c r="W90" s="207"/>
      <c r="X90" s="98"/>
      <c r="Y90" s="98">
        <f>SUM(Y91)</f>
        <v>0</v>
      </c>
      <c r="Z90" s="185"/>
      <c r="AA90" s="98">
        <f aca="true" t="shared" si="24" ref="AA90:AD91">SUM(AA91)</f>
        <v>0</v>
      </c>
      <c r="AB90" s="98">
        <f t="shared" si="24"/>
        <v>0</v>
      </c>
      <c r="AC90" s="98">
        <f t="shared" si="24"/>
        <v>0</v>
      </c>
      <c r="AD90" s="98">
        <f t="shared" si="24"/>
        <v>0</v>
      </c>
    </row>
    <row r="91" spans="1:30" s="5" customFormat="1" ht="12.75">
      <c r="A91" s="54">
        <v>3</v>
      </c>
      <c r="B91" s="88" t="s">
        <v>43</v>
      </c>
      <c r="C91" s="165">
        <f aca="true" t="shared" si="25" ref="C91:C102">F91+I91+L91+O91+R91+X91</f>
        <v>550400</v>
      </c>
      <c r="D91" s="92">
        <f>SUM(D92+D99)</f>
        <v>559742.3</v>
      </c>
      <c r="E91" s="186">
        <f t="shared" si="21"/>
        <v>101.69736555232558</v>
      </c>
      <c r="F91" s="92">
        <f>F92+F100</f>
        <v>550400</v>
      </c>
      <c r="G91" s="92">
        <f>SUM(G92+G99)</f>
        <v>559742.3</v>
      </c>
      <c r="H91" s="187">
        <f t="shared" si="22"/>
        <v>101.69736555232558</v>
      </c>
      <c r="I91" s="92"/>
      <c r="J91" s="92">
        <f>SUM(J92)</f>
        <v>0</v>
      </c>
      <c r="K91" s="94"/>
      <c r="L91" s="92"/>
      <c r="M91" s="92">
        <f>SUM(M92)</f>
        <v>0</v>
      </c>
      <c r="N91" s="182"/>
      <c r="O91" s="92"/>
      <c r="P91" s="92">
        <f>SUM(P92)</f>
        <v>0</v>
      </c>
      <c r="Q91" s="182"/>
      <c r="R91" s="92"/>
      <c r="S91" s="92">
        <f>SUM(S92)</f>
        <v>0</v>
      </c>
      <c r="T91" s="182"/>
      <c r="U91" s="92"/>
      <c r="V91" s="92"/>
      <c r="W91" s="126"/>
      <c r="X91" s="92"/>
      <c r="Y91" s="92">
        <f>SUM(Y92)</f>
        <v>0</v>
      </c>
      <c r="Z91" s="182"/>
      <c r="AA91" s="92">
        <f t="shared" si="24"/>
        <v>0</v>
      </c>
      <c r="AB91" s="92">
        <f t="shared" si="24"/>
        <v>0</v>
      </c>
      <c r="AC91" s="92">
        <f t="shared" si="24"/>
        <v>0</v>
      </c>
      <c r="AD91" s="92">
        <f t="shared" si="24"/>
        <v>0</v>
      </c>
    </row>
    <row r="92" spans="1:30" s="5" customFormat="1" ht="12.75">
      <c r="A92" s="54">
        <v>31</v>
      </c>
      <c r="B92" s="88" t="s">
        <v>19</v>
      </c>
      <c r="C92" s="165">
        <f t="shared" si="25"/>
        <v>511980</v>
      </c>
      <c r="D92" s="92">
        <f>SUM(D93+D95+D97)</f>
        <v>546326.5</v>
      </c>
      <c r="E92" s="186">
        <f aca="true" t="shared" si="26" ref="E92:E103">D92/C92*100</f>
        <v>106.70856283448573</v>
      </c>
      <c r="F92" s="92">
        <f>F93+F95+F97</f>
        <v>511980</v>
      </c>
      <c r="G92" s="92">
        <f>SUM(G93+G95+G97)</f>
        <v>546326.5</v>
      </c>
      <c r="H92" s="187">
        <f aca="true" t="shared" si="27" ref="H92:H102">G92/F92*100</f>
        <v>106.70856283448573</v>
      </c>
      <c r="I92" s="92"/>
      <c r="J92" s="92">
        <f>SUM(J93+J95+J97)</f>
        <v>0</v>
      </c>
      <c r="K92" s="94"/>
      <c r="L92" s="92"/>
      <c r="M92" s="92">
        <f>SUM(M93+M95+M97)</f>
        <v>0</v>
      </c>
      <c r="N92" s="182"/>
      <c r="O92" s="92"/>
      <c r="P92" s="92">
        <f>SUM(P93+P95+P97)</f>
        <v>0</v>
      </c>
      <c r="Q92" s="182"/>
      <c r="R92" s="92"/>
      <c r="S92" s="92">
        <f>SUM(S93+S95+S97)</f>
        <v>0</v>
      </c>
      <c r="T92" s="182"/>
      <c r="U92" s="92"/>
      <c r="V92" s="92"/>
      <c r="W92" s="126"/>
      <c r="X92" s="92"/>
      <c r="Y92" s="92">
        <f>SUM(Y93+Y95+Y97)</f>
        <v>0</v>
      </c>
      <c r="Z92" s="182"/>
      <c r="AA92" s="92">
        <f>SUM(AA93+AA95+AA97)</f>
        <v>0</v>
      </c>
      <c r="AB92" s="92">
        <f>SUM(AB93+AB95+AB97)</f>
        <v>0</v>
      </c>
      <c r="AC92" s="92">
        <f>SUM(AC93+AC95+AC97)</f>
        <v>0</v>
      </c>
      <c r="AD92" s="92">
        <f>SUM(AD93+AD95+AD97)</f>
        <v>0</v>
      </c>
    </row>
    <row r="93" spans="1:30" s="90" customFormat="1" ht="12.75">
      <c r="A93" s="54">
        <v>311</v>
      </c>
      <c r="B93" s="88" t="s">
        <v>20</v>
      </c>
      <c r="C93" s="165">
        <f t="shared" si="25"/>
        <v>426600</v>
      </c>
      <c r="D93" s="92">
        <f>SUM(D94)</f>
        <v>454357.4</v>
      </c>
      <c r="E93" s="186">
        <f t="shared" si="26"/>
        <v>106.50665729020159</v>
      </c>
      <c r="F93" s="92">
        <f>F94</f>
        <v>426600</v>
      </c>
      <c r="G93" s="92">
        <f>SUM(G94)</f>
        <v>454357.4</v>
      </c>
      <c r="H93" s="187">
        <f t="shared" si="27"/>
        <v>106.50665729020159</v>
      </c>
      <c r="I93" s="92"/>
      <c r="J93" s="92">
        <f>SUM(J94)</f>
        <v>0</v>
      </c>
      <c r="K93" s="94"/>
      <c r="L93" s="92"/>
      <c r="M93" s="92">
        <f>SUM(M94)</f>
        <v>0</v>
      </c>
      <c r="N93" s="182"/>
      <c r="O93" s="92"/>
      <c r="P93" s="92">
        <f>SUM(P94)</f>
        <v>0</v>
      </c>
      <c r="Q93" s="182"/>
      <c r="R93" s="92"/>
      <c r="S93" s="92">
        <f>SUM(S94)</f>
        <v>0</v>
      </c>
      <c r="T93" s="182"/>
      <c r="U93" s="92"/>
      <c r="V93" s="92"/>
      <c r="W93" s="126"/>
      <c r="X93" s="92"/>
      <c r="Y93" s="92">
        <f>SUM(Y94)</f>
        <v>0</v>
      </c>
      <c r="Z93" s="182"/>
      <c r="AA93" s="92">
        <f>SUM(AA94)</f>
        <v>0</v>
      </c>
      <c r="AB93" s="92">
        <f>SUM(AB94)</f>
        <v>0</v>
      </c>
      <c r="AC93" s="92">
        <f>SUM(AC94)</f>
        <v>0</v>
      </c>
      <c r="AD93" s="92">
        <f>SUM(AD94)</f>
        <v>0</v>
      </c>
    </row>
    <row r="94" spans="1:30" ht="12.75">
      <c r="A94" s="114">
        <v>3111</v>
      </c>
      <c r="B94" s="82" t="s">
        <v>131</v>
      </c>
      <c r="C94" s="165">
        <f t="shared" si="25"/>
        <v>426600</v>
      </c>
      <c r="D94" s="94">
        <f>G94</f>
        <v>454357.4</v>
      </c>
      <c r="E94" s="186">
        <f t="shared" si="26"/>
        <v>106.50665729020159</v>
      </c>
      <c r="F94" s="94">
        <v>426600</v>
      </c>
      <c r="G94" s="94">
        <v>454357.4</v>
      </c>
      <c r="H94" s="187">
        <f t="shared" si="27"/>
        <v>106.50665729020159</v>
      </c>
      <c r="I94" s="94"/>
      <c r="J94" s="94"/>
      <c r="K94" s="94"/>
      <c r="L94" s="94"/>
      <c r="M94" s="94"/>
      <c r="N94" s="182"/>
      <c r="O94" s="94"/>
      <c r="P94" s="94"/>
      <c r="Q94" s="182"/>
      <c r="R94" s="94"/>
      <c r="S94" s="94"/>
      <c r="T94" s="182"/>
      <c r="U94" s="94"/>
      <c r="V94" s="94"/>
      <c r="W94" s="182"/>
      <c r="X94" s="94"/>
      <c r="Y94" s="94"/>
      <c r="Z94" s="182"/>
      <c r="AA94" s="94"/>
      <c r="AB94" s="94"/>
      <c r="AC94" s="94"/>
      <c r="AD94" s="94"/>
    </row>
    <row r="95" spans="1:30" s="90" customFormat="1" ht="12.75">
      <c r="A95" s="54">
        <v>312</v>
      </c>
      <c r="B95" s="88" t="s">
        <v>21</v>
      </c>
      <c r="C95" s="165">
        <f t="shared" si="25"/>
        <v>15000</v>
      </c>
      <c r="D95" s="92">
        <f>SUM(D96)</f>
        <v>17000</v>
      </c>
      <c r="E95" s="186">
        <f t="shared" si="26"/>
        <v>113.33333333333333</v>
      </c>
      <c r="F95" s="92">
        <f>F96</f>
        <v>15000</v>
      </c>
      <c r="G95" s="92">
        <f>SUM(G96)</f>
        <v>17000</v>
      </c>
      <c r="H95" s="187">
        <f t="shared" si="27"/>
        <v>113.33333333333333</v>
      </c>
      <c r="I95" s="92"/>
      <c r="J95" s="92">
        <f>SUM(J96)</f>
        <v>0</v>
      </c>
      <c r="K95" s="94"/>
      <c r="L95" s="92"/>
      <c r="M95" s="92">
        <f>SUM(M96)</f>
        <v>0</v>
      </c>
      <c r="N95" s="182"/>
      <c r="O95" s="92"/>
      <c r="P95" s="92">
        <f>SUM(P96)</f>
        <v>0</v>
      </c>
      <c r="Q95" s="182"/>
      <c r="R95" s="92"/>
      <c r="S95" s="92">
        <f>SUM(S96)</f>
        <v>0</v>
      </c>
      <c r="T95" s="182"/>
      <c r="U95" s="92"/>
      <c r="V95" s="92"/>
      <c r="W95" s="126"/>
      <c r="X95" s="92"/>
      <c r="Y95" s="92">
        <f>SUM(Y96)</f>
        <v>0</v>
      </c>
      <c r="Z95" s="182"/>
      <c r="AA95" s="92">
        <f>SUM(AA96)</f>
        <v>0</v>
      </c>
      <c r="AB95" s="92">
        <f>SUM(AB96)</f>
        <v>0</v>
      </c>
      <c r="AC95" s="92">
        <f>SUM(AC96)</f>
        <v>0</v>
      </c>
      <c r="AD95" s="92">
        <f>SUM(AD96)</f>
        <v>0</v>
      </c>
    </row>
    <row r="96" spans="1:30" ht="12.75">
      <c r="A96" s="114">
        <v>3121</v>
      </c>
      <c r="B96" s="82" t="s">
        <v>21</v>
      </c>
      <c r="C96" s="165">
        <f t="shared" si="25"/>
        <v>15000</v>
      </c>
      <c r="D96" s="94">
        <f>G96</f>
        <v>17000</v>
      </c>
      <c r="E96" s="186">
        <f t="shared" si="26"/>
        <v>113.33333333333333</v>
      </c>
      <c r="F96" s="94">
        <v>15000</v>
      </c>
      <c r="G96" s="94">
        <v>17000</v>
      </c>
      <c r="H96" s="187">
        <f t="shared" si="27"/>
        <v>113.33333333333333</v>
      </c>
      <c r="I96" s="94"/>
      <c r="J96" s="94"/>
      <c r="K96" s="94"/>
      <c r="L96" s="94"/>
      <c r="M96" s="94"/>
      <c r="N96" s="182"/>
      <c r="O96" s="94"/>
      <c r="P96" s="94"/>
      <c r="Q96" s="182"/>
      <c r="R96" s="94"/>
      <c r="S96" s="94"/>
      <c r="T96" s="182"/>
      <c r="U96" s="94"/>
      <c r="V96" s="94"/>
      <c r="W96" s="182"/>
      <c r="X96" s="94"/>
      <c r="Y96" s="94"/>
      <c r="Z96" s="182"/>
      <c r="AA96" s="94"/>
      <c r="AB96" s="94"/>
      <c r="AC96" s="94"/>
      <c r="AD96" s="94"/>
    </row>
    <row r="97" spans="1:30" s="90" customFormat="1" ht="12.75">
      <c r="A97" s="115">
        <v>313</v>
      </c>
      <c r="B97" s="89" t="s">
        <v>22</v>
      </c>
      <c r="C97" s="165">
        <f t="shared" si="25"/>
        <v>70380</v>
      </c>
      <c r="D97" s="93">
        <f>SUM(D98)</f>
        <v>74969.1</v>
      </c>
      <c r="E97" s="186">
        <f t="shared" si="26"/>
        <v>106.52046035805627</v>
      </c>
      <c r="F97" s="93">
        <f>F98</f>
        <v>70380</v>
      </c>
      <c r="G97" s="93">
        <f>SUM(G98)</f>
        <v>74969.1</v>
      </c>
      <c r="H97" s="187">
        <f t="shared" si="27"/>
        <v>106.52046035805627</v>
      </c>
      <c r="I97" s="93"/>
      <c r="J97" s="93">
        <f>SUM(J98)</f>
        <v>0</v>
      </c>
      <c r="K97" s="94"/>
      <c r="L97" s="93"/>
      <c r="M97" s="93">
        <f>SUM(M98)</f>
        <v>0</v>
      </c>
      <c r="N97" s="182"/>
      <c r="O97" s="93"/>
      <c r="P97" s="93">
        <f>SUM(P98)</f>
        <v>0</v>
      </c>
      <c r="Q97" s="182"/>
      <c r="R97" s="93"/>
      <c r="S97" s="93">
        <f>SUM(S98)</f>
        <v>0</v>
      </c>
      <c r="T97" s="182"/>
      <c r="U97" s="93"/>
      <c r="V97" s="93"/>
      <c r="W97" s="126"/>
      <c r="X97" s="93"/>
      <c r="Y97" s="93">
        <f>SUM(Y98)</f>
        <v>0</v>
      </c>
      <c r="Z97" s="182"/>
      <c r="AA97" s="93">
        <f>SUM(AA98)</f>
        <v>0</v>
      </c>
      <c r="AB97" s="93">
        <f>SUM(AB98)</f>
        <v>0</v>
      </c>
      <c r="AC97" s="93">
        <f>SUM(AC98)</f>
        <v>0</v>
      </c>
      <c r="AD97" s="93">
        <f>SUM(AD98)</f>
        <v>0</v>
      </c>
    </row>
    <row r="98" spans="1:30" ht="25.5">
      <c r="A98" s="114">
        <v>3132</v>
      </c>
      <c r="B98" s="82" t="s">
        <v>127</v>
      </c>
      <c r="C98" s="164">
        <f t="shared" si="25"/>
        <v>70380</v>
      </c>
      <c r="D98" s="94">
        <f>G98</f>
        <v>74969.1</v>
      </c>
      <c r="E98" s="186">
        <f t="shared" si="26"/>
        <v>106.52046035805627</v>
      </c>
      <c r="F98" s="94">
        <v>70380</v>
      </c>
      <c r="G98" s="94">
        <v>74969.1</v>
      </c>
      <c r="H98" s="187">
        <f t="shared" si="27"/>
        <v>106.52046035805627</v>
      </c>
      <c r="I98" s="94"/>
      <c r="J98" s="94"/>
      <c r="K98" s="94"/>
      <c r="L98" s="94"/>
      <c r="M98" s="94"/>
      <c r="N98" s="182"/>
      <c r="O98" s="94"/>
      <c r="P98" s="94"/>
      <c r="Q98" s="182"/>
      <c r="R98" s="94"/>
      <c r="S98" s="94"/>
      <c r="T98" s="182"/>
      <c r="U98" s="94"/>
      <c r="V98" s="94"/>
      <c r="W98" s="182"/>
      <c r="X98" s="94"/>
      <c r="Y98" s="94"/>
      <c r="Z98" s="182"/>
      <c r="AA98" s="94"/>
      <c r="AB98" s="94"/>
      <c r="AC98" s="94"/>
      <c r="AD98" s="94"/>
    </row>
    <row r="99" spans="1:30" s="90" customFormat="1" ht="12.75">
      <c r="A99" s="54">
        <v>32</v>
      </c>
      <c r="B99" s="88" t="s">
        <v>23</v>
      </c>
      <c r="C99" s="165">
        <f t="shared" si="25"/>
        <v>38420</v>
      </c>
      <c r="D99" s="92">
        <f>SUM(D100)</f>
        <v>13415.8</v>
      </c>
      <c r="E99" s="186">
        <f t="shared" si="26"/>
        <v>34.91879229567933</v>
      </c>
      <c r="F99" s="92">
        <f>F100</f>
        <v>38420</v>
      </c>
      <c r="G99" s="92">
        <f>SUM(G100)</f>
        <v>13415.8</v>
      </c>
      <c r="H99" s="187">
        <f t="shared" si="27"/>
        <v>34.91879229567933</v>
      </c>
      <c r="I99" s="92"/>
      <c r="J99" s="92">
        <f>SUM(J100)</f>
        <v>0</v>
      </c>
      <c r="K99" s="94"/>
      <c r="L99" s="92"/>
      <c r="M99" s="92">
        <f>SUM(M100)</f>
        <v>0</v>
      </c>
      <c r="N99" s="182"/>
      <c r="O99" s="92"/>
      <c r="P99" s="92">
        <f>SUM(P100)</f>
        <v>0</v>
      </c>
      <c r="Q99" s="182"/>
      <c r="R99" s="92"/>
      <c r="S99" s="92">
        <f>SUM(S100)</f>
        <v>0</v>
      </c>
      <c r="T99" s="182"/>
      <c r="U99" s="92"/>
      <c r="V99" s="92"/>
      <c r="W99" s="126"/>
      <c r="X99" s="92"/>
      <c r="Y99" s="92">
        <f>SUM(Y100)</f>
        <v>0</v>
      </c>
      <c r="Z99" s="182"/>
      <c r="AA99" s="92">
        <f>SUM(AA100)</f>
        <v>0</v>
      </c>
      <c r="AB99" s="92">
        <f>SUM(AB100)</f>
        <v>0</v>
      </c>
      <c r="AC99" s="92">
        <f>SUM(AC100)</f>
        <v>0</v>
      </c>
      <c r="AD99" s="92">
        <f>SUM(AD100)</f>
        <v>0</v>
      </c>
    </row>
    <row r="100" spans="1:30" s="90" customFormat="1" ht="12.75">
      <c r="A100" s="54">
        <v>321</v>
      </c>
      <c r="B100" s="88" t="s">
        <v>24</v>
      </c>
      <c r="C100" s="165">
        <f t="shared" si="25"/>
        <v>38420</v>
      </c>
      <c r="D100" s="92">
        <f>D101+D102</f>
        <v>13415.8</v>
      </c>
      <c r="E100" s="186">
        <f t="shared" si="26"/>
        <v>34.91879229567933</v>
      </c>
      <c r="F100" s="92">
        <f>F101+F102</f>
        <v>38420</v>
      </c>
      <c r="G100" s="92">
        <f>SUM(G101+G102)</f>
        <v>13415.8</v>
      </c>
      <c r="H100" s="187">
        <f t="shared" si="27"/>
        <v>34.91879229567933</v>
      </c>
      <c r="I100" s="92"/>
      <c r="J100" s="92">
        <f>SUM(J101+J102)</f>
        <v>0</v>
      </c>
      <c r="K100" s="94"/>
      <c r="L100" s="92"/>
      <c r="M100" s="92">
        <f>SUM(M101+M102)</f>
        <v>0</v>
      </c>
      <c r="N100" s="182"/>
      <c r="O100" s="92"/>
      <c r="P100" s="92">
        <f>SUM(P101+P102)</f>
        <v>0</v>
      </c>
      <c r="Q100" s="182"/>
      <c r="R100" s="92"/>
      <c r="S100" s="92">
        <f>SUM(S101+S102)</f>
        <v>0</v>
      </c>
      <c r="T100" s="182"/>
      <c r="U100" s="92"/>
      <c r="V100" s="92"/>
      <c r="W100" s="126"/>
      <c r="X100" s="92"/>
      <c r="Y100" s="92">
        <f>SUM(Y101+Y102)</f>
        <v>0</v>
      </c>
      <c r="Z100" s="182"/>
      <c r="AA100" s="92">
        <f>SUM(AA101+AA102)</f>
        <v>0</v>
      </c>
      <c r="AB100" s="92">
        <f>SUM(AB101+AB102)</f>
        <v>0</v>
      </c>
      <c r="AC100" s="92">
        <f>SUM(AC101+AC102)</f>
        <v>0</v>
      </c>
      <c r="AD100" s="92">
        <f>SUM(AD101+AD102)</f>
        <v>0</v>
      </c>
    </row>
    <row r="101" spans="1:30" ht="12.75">
      <c r="A101" s="114">
        <v>3211</v>
      </c>
      <c r="B101" s="82" t="s">
        <v>103</v>
      </c>
      <c r="C101" s="164">
        <f t="shared" si="25"/>
        <v>7200</v>
      </c>
      <c r="D101" s="94">
        <f>G101</f>
        <v>2000</v>
      </c>
      <c r="E101" s="186">
        <f t="shared" si="26"/>
        <v>27.77777777777778</v>
      </c>
      <c r="F101" s="94">
        <v>7200</v>
      </c>
      <c r="G101" s="94">
        <v>2000</v>
      </c>
      <c r="H101" s="187">
        <f t="shared" si="27"/>
        <v>27.77777777777778</v>
      </c>
      <c r="I101" s="94"/>
      <c r="J101" s="94"/>
      <c r="K101" s="94"/>
      <c r="L101" s="94"/>
      <c r="M101" s="94"/>
      <c r="N101" s="182"/>
      <c r="O101" s="94"/>
      <c r="P101" s="94"/>
      <c r="Q101" s="182"/>
      <c r="R101" s="94"/>
      <c r="S101" s="94"/>
      <c r="T101" s="182"/>
      <c r="U101" s="94"/>
      <c r="V101" s="94"/>
      <c r="W101" s="182"/>
      <c r="X101" s="94"/>
      <c r="Y101" s="94"/>
      <c r="Z101" s="182"/>
      <c r="AA101" s="94"/>
      <c r="AB101" s="94"/>
      <c r="AC101" s="94"/>
      <c r="AD101" s="94"/>
    </row>
    <row r="102" spans="1:30" ht="25.5">
      <c r="A102" s="114">
        <v>3212</v>
      </c>
      <c r="B102" s="82" t="s">
        <v>128</v>
      </c>
      <c r="C102" s="164">
        <f t="shared" si="25"/>
        <v>31220</v>
      </c>
      <c r="D102" s="94">
        <f>G102</f>
        <v>11415.8</v>
      </c>
      <c r="E102" s="186">
        <f t="shared" si="26"/>
        <v>36.56566303651505</v>
      </c>
      <c r="F102" s="94">
        <v>31220</v>
      </c>
      <c r="G102" s="94">
        <v>11415.8</v>
      </c>
      <c r="H102" s="195">
        <f t="shared" si="27"/>
        <v>36.56566303651505</v>
      </c>
      <c r="I102" s="94"/>
      <c r="J102" s="94"/>
      <c r="K102" s="94"/>
      <c r="L102" s="94"/>
      <c r="M102" s="94"/>
      <c r="N102" s="182"/>
      <c r="O102" s="94"/>
      <c r="P102" s="94"/>
      <c r="Q102" s="182"/>
      <c r="R102" s="94"/>
      <c r="S102" s="94"/>
      <c r="T102" s="182"/>
      <c r="U102" s="94"/>
      <c r="V102" s="94"/>
      <c r="W102" s="182"/>
      <c r="X102" s="94"/>
      <c r="Y102" s="94"/>
      <c r="Z102" s="182"/>
      <c r="AA102" s="94"/>
      <c r="AB102" s="94"/>
      <c r="AC102" s="94"/>
      <c r="AD102" s="94"/>
    </row>
    <row r="103" spans="1:30" ht="51">
      <c r="A103" s="113" t="s">
        <v>188</v>
      </c>
      <c r="B103" s="97" t="s">
        <v>189</v>
      </c>
      <c r="C103" s="98">
        <f>C104</f>
        <v>35000</v>
      </c>
      <c r="D103" s="98">
        <f>SUM(D104)</f>
        <v>45391.31</v>
      </c>
      <c r="E103" s="190">
        <f t="shared" si="26"/>
        <v>129.68945714285712</v>
      </c>
      <c r="F103" s="98">
        <f>F104</f>
        <v>35000</v>
      </c>
      <c r="G103" s="98">
        <f>SUM(G104)</f>
        <v>45391.31</v>
      </c>
      <c r="H103" s="194">
        <f aca="true" t="shared" si="28" ref="H103:H125">G103/F103*100</f>
        <v>129.68945714285712</v>
      </c>
      <c r="I103" s="98"/>
      <c r="J103" s="98">
        <f>SUM(J104)</f>
        <v>0</v>
      </c>
      <c r="K103" s="179"/>
      <c r="L103" s="98"/>
      <c r="M103" s="98">
        <f>SUM(M104)</f>
        <v>0</v>
      </c>
      <c r="N103" s="185"/>
      <c r="O103" s="98"/>
      <c r="P103" s="98">
        <f>SUM(P104)</f>
        <v>0</v>
      </c>
      <c r="Q103" s="185"/>
      <c r="R103" s="98"/>
      <c r="S103" s="98">
        <f>SUM(S104)</f>
        <v>0</v>
      </c>
      <c r="T103" s="185"/>
      <c r="U103" s="98"/>
      <c r="V103" s="98"/>
      <c r="W103" s="207"/>
      <c r="X103" s="98"/>
      <c r="Y103" s="98">
        <f>SUM(Y104)</f>
        <v>0</v>
      </c>
      <c r="Z103" s="185"/>
      <c r="AA103" s="98">
        <f aca="true" t="shared" si="29" ref="AA103:AD106">SUM(AA104)</f>
        <v>0</v>
      </c>
      <c r="AB103" s="98">
        <f t="shared" si="29"/>
        <v>0</v>
      </c>
      <c r="AC103" s="98">
        <f t="shared" si="29"/>
        <v>0</v>
      </c>
      <c r="AD103" s="98">
        <f t="shared" si="29"/>
        <v>0</v>
      </c>
    </row>
    <row r="104" spans="1:30" s="90" customFormat="1" ht="12.75">
      <c r="A104" s="54">
        <v>3</v>
      </c>
      <c r="B104" s="88" t="s">
        <v>43</v>
      </c>
      <c r="C104" s="165">
        <f>F104+I104+L104+O104+R104+X104</f>
        <v>35000</v>
      </c>
      <c r="D104" s="92">
        <f>SUM(D105)</f>
        <v>45391.31</v>
      </c>
      <c r="E104" s="187">
        <f>D104/C104*100</f>
        <v>129.68945714285712</v>
      </c>
      <c r="F104" s="92">
        <f>F105</f>
        <v>35000</v>
      </c>
      <c r="G104" s="92">
        <f>SUM(G105)</f>
        <v>45391.31</v>
      </c>
      <c r="H104" s="195">
        <f t="shared" si="28"/>
        <v>129.68945714285712</v>
      </c>
      <c r="I104" s="92"/>
      <c r="J104" s="92">
        <f>SUM(J105)</f>
        <v>0</v>
      </c>
      <c r="K104" s="94"/>
      <c r="L104" s="92"/>
      <c r="M104" s="92">
        <f>SUM(M105)</f>
        <v>0</v>
      </c>
      <c r="N104" s="182"/>
      <c r="O104" s="92"/>
      <c r="P104" s="92">
        <f>SUM(P105)</f>
        <v>0</v>
      </c>
      <c r="Q104" s="182"/>
      <c r="R104" s="92"/>
      <c r="S104" s="92">
        <f>SUM(S105)</f>
        <v>0</v>
      </c>
      <c r="T104" s="182"/>
      <c r="U104" s="92"/>
      <c r="V104" s="92"/>
      <c r="W104" s="126"/>
      <c r="X104" s="92"/>
      <c r="Y104" s="92">
        <f>SUM(Y105)</f>
        <v>0</v>
      </c>
      <c r="Z104" s="182"/>
      <c r="AA104" s="92">
        <f t="shared" si="29"/>
        <v>0</v>
      </c>
      <c r="AB104" s="92">
        <f t="shared" si="29"/>
        <v>0</v>
      </c>
      <c r="AC104" s="92">
        <f t="shared" si="29"/>
        <v>0</v>
      </c>
      <c r="AD104" s="92">
        <f t="shared" si="29"/>
        <v>0</v>
      </c>
    </row>
    <row r="105" spans="1:30" s="90" customFormat="1" ht="38.25">
      <c r="A105" s="54">
        <v>37</v>
      </c>
      <c r="B105" s="88" t="s">
        <v>124</v>
      </c>
      <c r="C105" s="165">
        <f>F105+I105+L105+O105+R105+X105</f>
        <v>35000</v>
      </c>
      <c r="D105" s="92">
        <f>SUM(D106)</f>
        <v>45391.31</v>
      </c>
      <c r="E105" s="187">
        <f>D105/C105*100</f>
        <v>129.68945714285712</v>
      </c>
      <c r="F105" s="92">
        <f>F106</f>
        <v>35000</v>
      </c>
      <c r="G105" s="92">
        <f>SUM(G106)</f>
        <v>45391.31</v>
      </c>
      <c r="H105" s="195">
        <f t="shared" si="28"/>
        <v>129.68945714285712</v>
      </c>
      <c r="I105" s="92"/>
      <c r="J105" s="92">
        <f>SUM(J106)</f>
        <v>0</v>
      </c>
      <c r="K105" s="94"/>
      <c r="L105" s="92"/>
      <c r="M105" s="92">
        <f>SUM(M106)</f>
        <v>0</v>
      </c>
      <c r="N105" s="182"/>
      <c r="O105" s="92"/>
      <c r="P105" s="92">
        <f>SUM(P106)</f>
        <v>0</v>
      </c>
      <c r="Q105" s="182"/>
      <c r="R105" s="92"/>
      <c r="S105" s="92">
        <f>SUM(S106)</f>
        <v>0</v>
      </c>
      <c r="T105" s="182"/>
      <c r="U105" s="92"/>
      <c r="V105" s="92"/>
      <c r="W105" s="126"/>
      <c r="X105" s="92"/>
      <c r="Y105" s="92">
        <f>SUM(Y106)</f>
        <v>0</v>
      </c>
      <c r="Z105" s="182"/>
      <c r="AA105" s="92">
        <f t="shared" si="29"/>
        <v>0</v>
      </c>
      <c r="AB105" s="92">
        <f t="shared" si="29"/>
        <v>0</v>
      </c>
      <c r="AC105" s="92">
        <f t="shared" si="29"/>
        <v>0</v>
      </c>
      <c r="AD105" s="92">
        <f t="shared" si="29"/>
        <v>0</v>
      </c>
    </row>
    <row r="106" spans="1:30" s="90" customFormat="1" ht="25.5">
      <c r="A106" s="54">
        <v>372</v>
      </c>
      <c r="B106" s="88" t="s">
        <v>125</v>
      </c>
      <c r="C106" s="165">
        <f>F106+I106+L106+O106+R106+X106</f>
        <v>35000</v>
      </c>
      <c r="D106" s="92">
        <f>SUM(D107)</f>
        <v>45391.31</v>
      </c>
      <c r="E106" s="187">
        <f>D106/C106*100</f>
        <v>129.68945714285712</v>
      </c>
      <c r="F106" s="92">
        <f>F107</f>
        <v>35000</v>
      </c>
      <c r="G106" s="92">
        <f>SUM(G107)</f>
        <v>45391.31</v>
      </c>
      <c r="H106" s="195">
        <f t="shared" si="28"/>
        <v>129.68945714285712</v>
      </c>
      <c r="I106" s="92"/>
      <c r="J106" s="92">
        <f>SUM(J107)</f>
        <v>0</v>
      </c>
      <c r="K106" s="94"/>
      <c r="L106" s="92"/>
      <c r="M106" s="92">
        <f>SUM(M107)</f>
        <v>0</v>
      </c>
      <c r="N106" s="182"/>
      <c r="O106" s="92"/>
      <c r="P106" s="92">
        <f>SUM(P107)</f>
        <v>0</v>
      </c>
      <c r="Q106" s="182"/>
      <c r="R106" s="92"/>
      <c r="S106" s="92">
        <f>SUM(S107)</f>
        <v>0</v>
      </c>
      <c r="T106" s="182"/>
      <c r="U106" s="92"/>
      <c r="V106" s="92"/>
      <c r="W106" s="126"/>
      <c r="X106" s="92"/>
      <c r="Y106" s="92">
        <f>SUM(Y107)</f>
        <v>0</v>
      </c>
      <c r="Z106" s="182"/>
      <c r="AA106" s="92">
        <f t="shared" si="29"/>
        <v>0</v>
      </c>
      <c r="AB106" s="92">
        <f t="shared" si="29"/>
        <v>0</v>
      </c>
      <c r="AC106" s="92">
        <f t="shared" si="29"/>
        <v>0</v>
      </c>
      <c r="AD106" s="92">
        <f t="shared" si="29"/>
        <v>0</v>
      </c>
    </row>
    <row r="107" spans="1:30" ht="25.5">
      <c r="A107" s="114">
        <v>3723</v>
      </c>
      <c r="B107" s="82" t="s">
        <v>130</v>
      </c>
      <c r="C107" s="164">
        <f>F107+I107+L107+O107+R107+X107</f>
        <v>35000</v>
      </c>
      <c r="D107" s="94">
        <f>G107</f>
        <v>45391.31</v>
      </c>
      <c r="E107" s="187">
        <f>D107/C107*100</f>
        <v>129.68945714285712</v>
      </c>
      <c r="F107" s="94">
        <v>35000</v>
      </c>
      <c r="G107" s="94">
        <v>45391.31</v>
      </c>
      <c r="H107" s="195">
        <f t="shared" si="28"/>
        <v>129.68945714285712</v>
      </c>
      <c r="I107" s="94"/>
      <c r="J107" s="94"/>
      <c r="K107" s="94"/>
      <c r="L107" s="94"/>
      <c r="M107" s="94"/>
      <c r="N107" s="182"/>
      <c r="O107" s="94"/>
      <c r="P107" s="94"/>
      <c r="Q107" s="182"/>
      <c r="R107" s="94"/>
      <c r="S107" s="94"/>
      <c r="T107" s="182"/>
      <c r="U107" s="94"/>
      <c r="V107" s="94"/>
      <c r="W107" s="182"/>
      <c r="X107" s="94"/>
      <c r="Y107" s="94"/>
      <c r="Z107" s="182"/>
      <c r="AA107" s="94"/>
      <c r="AB107" s="94"/>
      <c r="AC107" s="94"/>
      <c r="AD107" s="94"/>
    </row>
    <row r="108" spans="1:30" ht="25.5">
      <c r="A108" s="112" t="s">
        <v>70</v>
      </c>
      <c r="B108" s="95" t="s">
        <v>71</v>
      </c>
      <c r="C108" s="96">
        <f>C109</f>
        <v>190000</v>
      </c>
      <c r="D108" s="96">
        <f>SUM(D109+D115)</f>
        <v>134700</v>
      </c>
      <c r="E108" s="191">
        <f>D108/C108*100</f>
        <v>70.89473684210526</v>
      </c>
      <c r="F108" s="96">
        <f>F109+F115</f>
        <v>210000</v>
      </c>
      <c r="G108" s="96">
        <f>SUM(G109+G115)</f>
        <v>134700</v>
      </c>
      <c r="H108" s="191">
        <f t="shared" si="28"/>
        <v>64.14285714285714</v>
      </c>
      <c r="I108" s="96"/>
      <c r="J108" s="96">
        <f>SUM(J109+J115)</f>
        <v>0</v>
      </c>
      <c r="K108" s="177"/>
      <c r="L108" s="96"/>
      <c r="M108" s="96">
        <f>SUM(M109+M115)</f>
        <v>0</v>
      </c>
      <c r="N108" s="191"/>
      <c r="O108" s="96"/>
      <c r="P108" s="96">
        <f>SUM(P109+P115)</f>
        <v>0</v>
      </c>
      <c r="Q108" s="191"/>
      <c r="R108" s="96"/>
      <c r="S108" s="96">
        <f>SUM(S109+S115)</f>
        <v>0</v>
      </c>
      <c r="T108" s="191"/>
      <c r="U108" s="96"/>
      <c r="V108" s="96"/>
      <c r="W108" s="206"/>
      <c r="X108" s="96"/>
      <c r="Y108" s="96">
        <f>SUM(Y109+Y115)</f>
        <v>0</v>
      </c>
      <c r="Z108" s="191"/>
      <c r="AA108" s="96">
        <f>SUM(AA109+AA115)</f>
        <v>0</v>
      </c>
      <c r="AB108" s="96">
        <f>SUM(AB109+AB115)</f>
        <v>0</v>
      </c>
      <c r="AC108" s="96">
        <f>SUM(AC109+AC115)</f>
        <v>0</v>
      </c>
      <c r="AD108" s="96">
        <f>SUM(AD109+AD115)</f>
        <v>0</v>
      </c>
    </row>
    <row r="109" spans="1:30" ht="51">
      <c r="A109" s="113" t="s">
        <v>72</v>
      </c>
      <c r="B109" s="97" t="s">
        <v>73</v>
      </c>
      <c r="C109" s="98">
        <f>C110</f>
        <v>190000</v>
      </c>
      <c r="D109" s="98">
        <f>SUM(D110)</f>
        <v>134700</v>
      </c>
      <c r="E109" s="185"/>
      <c r="F109" s="98">
        <f>F110</f>
        <v>190000</v>
      </c>
      <c r="G109" s="98">
        <f>SUM(G110)</f>
        <v>134700</v>
      </c>
      <c r="H109" s="185">
        <f t="shared" si="28"/>
        <v>70.89473684210526</v>
      </c>
      <c r="I109" s="98"/>
      <c r="J109" s="98">
        <f>SUM(J110)</f>
        <v>0</v>
      </c>
      <c r="K109" s="179"/>
      <c r="L109" s="98"/>
      <c r="M109" s="98">
        <f>SUM(M110)</f>
        <v>0</v>
      </c>
      <c r="N109" s="185"/>
      <c r="O109" s="98"/>
      <c r="P109" s="98">
        <f>SUM(P110)</f>
        <v>0</v>
      </c>
      <c r="Q109" s="185"/>
      <c r="R109" s="98"/>
      <c r="S109" s="98">
        <f>SUM(S110)</f>
        <v>0</v>
      </c>
      <c r="T109" s="185"/>
      <c r="U109" s="98"/>
      <c r="V109" s="98"/>
      <c r="W109" s="207"/>
      <c r="X109" s="98"/>
      <c r="Y109" s="98">
        <f>SUM(Y110)</f>
        <v>0</v>
      </c>
      <c r="Z109" s="185"/>
      <c r="AA109" s="98">
        <f aca="true" t="shared" si="30" ref="AA109:AD112">SUM(AA110)</f>
        <v>0</v>
      </c>
      <c r="AB109" s="98">
        <f t="shared" si="30"/>
        <v>0</v>
      </c>
      <c r="AC109" s="98">
        <f t="shared" si="30"/>
        <v>0</v>
      </c>
      <c r="AD109" s="98">
        <f t="shared" si="30"/>
        <v>0</v>
      </c>
    </row>
    <row r="110" spans="1:30" s="90" customFormat="1" ht="25.5">
      <c r="A110" s="115">
        <v>4</v>
      </c>
      <c r="B110" s="89" t="s">
        <v>29</v>
      </c>
      <c r="C110" s="166">
        <f>F110+I110+L110+O110+R110+X110</f>
        <v>190000</v>
      </c>
      <c r="D110" s="93">
        <f>SUM(D111)</f>
        <v>134700</v>
      </c>
      <c r="E110" s="182"/>
      <c r="F110" s="93">
        <f>F111</f>
        <v>190000</v>
      </c>
      <c r="G110" s="93">
        <f>SUM(G111)</f>
        <v>134700</v>
      </c>
      <c r="H110" s="182">
        <f t="shared" si="28"/>
        <v>70.89473684210526</v>
      </c>
      <c r="I110" s="93"/>
      <c r="J110" s="93">
        <f>SUM(J111)</f>
        <v>0</v>
      </c>
      <c r="K110" s="94"/>
      <c r="L110" s="93"/>
      <c r="M110" s="93">
        <f>SUM(M111)</f>
        <v>0</v>
      </c>
      <c r="N110" s="182"/>
      <c r="O110" s="93"/>
      <c r="P110" s="93">
        <f>SUM(P111)</f>
        <v>0</v>
      </c>
      <c r="Q110" s="182"/>
      <c r="R110" s="93"/>
      <c r="S110" s="93">
        <f>SUM(S111)</f>
        <v>0</v>
      </c>
      <c r="T110" s="182"/>
      <c r="U110" s="93"/>
      <c r="V110" s="93"/>
      <c r="W110" s="126"/>
      <c r="X110" s="93"/>
      <c r="Y110" s="93">
        <f>SUM(Y111)</f>
        <v>0</v>
      </c>
      <c r="Z110" s="182"/>
      <c r="AA110" s="93">
        <f t="shared" si="30"/>
        <v>0</v>
      </c>
      <c r="AB110" s="93">
        <f t="shared" si="30"/>
        <v>0</v>
      </c>
      <c r="AC110" s="93">
        <f t="shared" si="30"/>
        <v>0</v>
      </c>
      <c r="AD110" s="93">
        <f t="shared" si="30"/>
        <v>0</v>
      </c>
    </row>
    <row r="111" spans="1:30" s="90" customFormat="1" ht="25.5">
      <c r="A111" s="115">
        <v>42</v>
      </c>
      <c r="B111" s="89" t="s">
        <v>132</v>
      </c>
      <c r="C111" s="166">
        <f>F111+I111+L111+O111+R111+X111</f>
        <v>190000</v>
      </c>
      <c r="D111" s="93">
        <f>SUM(D112)</f>
        <v>134700</v>
      </c>
      <c r="E111" s="182"/>
      <c r="F111" s="93">
        <f>F112</f>
        <v>190000</v>
      </c>
      <c r="G111" s="93">
        <f>SUM(G112)</f>
        <v>134700</v>
      </c>
      <c r="H111" s="182">
        <f t="shared" si="28"/>
        <v>70.89473684210526</v>
      </c>
      <c r="I111" s="93"/>
      <c r="J111" s="93">
        <f>SUM(J112)</f>
        <v>0</v>
      </c>
      <c r="K111" s="94"/>
      <c r="L111" s="93"/>
      <c r="M111" s="93">
        <f>SUM(M112)</f>
        <v>0</v>
      </c>
      <c r="N111" s="182"/>
      <c r="O111" s="93"/>
      <c r="P111" s="93">
        <f>SUM(P112)</f>
        <v>0</v>
      </c>
      <c r="Q111" s="182"/>
      <c r="R111" s="93"/>
      <c r="S111" s="93">
        <f>SUM(S112)</f>
        <v>0</v>
      </c>
      <c r="T111" s="182"/>
      <c r="U111" s="93"/>
      <c r="V111" s="93"/>
      <c r="W111" s="126"/>
      <c r="X111" s="93"/>
      <c r="Y111" s="93">
        <f>SUM(Y112)</f>
        <v>0</v>
      </c>
      <c r="Z111" s="182"/>
      <c r="AA111" s="93">
        <f t="shared" si="30"/>
        <v>0</v>
      </c>
      <c r="AB111" s="93">
        <f t="shared" si="30"/>
        <v>0</v>
      </c>
      <c r="AC111" s="93">
        <f t="shared" si="30"/>
        <v>0</v>
      </c>
      <c r="AD111" s="93">
        <f t="shared" si="30"/>
        <v>0</v>
      </c>
    </row>
    <row r="112" spans="1:30" s="90" customFormat="1" ht="12.75">
      <c r="A112" s="115">
        <v>422</v>
      </c>
      <c r="B112" s="89" t="s">
        <v>133</v>
      </c>
      <c r="C112" s="166">
        <f>F112+I112+L112+O112+R112+X112</f>
        <v>190000</v>
      </c>
      <c r="D112" s="93">
        <f>SUM(D113:D114)</f>
        <v>134700</v>
      </c>
      <c r="E112" s="182"/>
      <c r="F112" s="93">
        <f>F113+F114</f>
        <v>190000</v>
      </c>
      <c r="G112" s="93">
        <f>SUM(G113+G114)</f>
        <v>134700</v>
      </c>
      <c r="H112" s="182">
        <f t="shared" si="28"/>
        <v>70.89473684210526</v>
      </c>
      <c r="I112" s="93"/>
      <c r="J112" s="93">
        <f>SUM(J113)</f>
        <v>0</v>
      </c>
      <c r="K112" s="94"/>
      <c r="L112" s="93"/>
      <c r="M112" s="93">
        <f>SUM(M113)</f>
        <v>0</v>
      </c>
      <c r="N112" s="182"/>
      <c r="O112" s="93"/>
      <c r="P112" s="93">
        <f>SUM(P113)</f>
        <v>0</v>
      </c>
      <c r="Q112" s="182"/>
      <c r="R112" s="93"/>
      <c r="S112" s="93">
        <f>SUM(S113)</f>
        <v>0</v>
      </c>
      <c r="T112" s="182"/>
      <c r="U112" s="93"/>
      <c r="V112" s="93"/>
      <c r="W112" s="126"/>
      <c r="X112" s="93"/>
      <c r="Y112" s="93">
        <f>SUM(Y113)</f>
        <v>0</v>
      </c>
      <c r="Z112" s="182"/>
      <c r="AA112" s="93">
        <f t="shared" si="30"/>
        <v>0</v>
      </c>
      <c r="AB112" s="93">
        <f t="shared" si="30"/>
        <v>0</v>
      </c>
      <c r="AC112" s="93">
        <f t="shared" si="30"/>
        <v>0</v>
      </c>
      <c r="AD112" s="93">
        <f t="shared" si="30"/>
        <v>0</v>
      </c>
    </row>
    <row r="113" spans="1:30" ht="12.75">
      <c r="A113" s="114">
        <v>4221</v>
      </c>
      <c r="B113" s="82" t="s">
        <v>138</v>
      </c>
      <c r="C113" s="164">
        <f>F113+I113+L113+O113+R113+X113</f>
        <v>50000</v>
      </c>
      <c r="D113" s="94">
        <f>G113</f>
        <v>0</v>
      </c>
      <c r="E113" s="182"/>
      <c r="F113" s="94">
        <v>50000</v>
      </c>
      <c r="G113" s="94">
        <v>0</v>
      </c>
      <c r="H113" s="182">
        <f t="shared" si="28"/>
        <v>0</v>
      </c>
      <c r="I113" s="94"/>
      <c r="J113" s="94"/>
      <c r="K113" s="94"/>
      <c r="L113" s="94"/>
      <c r="M113" s="94"/>
      <c r="N113" s="182"/>
      <c r="O113" s="94"/>
      <c r="P113" s="94"/>
      <c r="Q113" s="182"/>
      <c r="R113" s="94"/>
      <c r="S113" s="94"/>
      <c r="T113" s="182"/>
      <c r="U113" s="94"/>
      <c r="V113" s="94"/>
      <c r="W113" s="182"/>
      <c r="X113" s="94"/>
      <c r="Y113" s="94"/>
      <c r="Z113" s="182"/>
      <c r="AA113" s="94"/>
      <c r="AB113" s="94"/>
      <c r="AC113" s="94"/>
      <c r="AD113" s="94"/>
    </row>
    <row r="114" spans="1:30" ht="12.75" customHeight="1">
      <c r="A114" s="114">
        <v>4227</v>
      </c>
      <c r="B114" s="82" t="s">
        <v>174</v>
      </c>
      <c r="C114" s="164">
        <f>F114+I114+L114+O114+R114+X114</f>
        <v>140000</v>
      </c>
      <c r="D114" s="94">
        <f>G114</f>
        <v>134700</v>
      </c>
      <c r="E114" s="182"/>
      <c r="F114" s="94">
        <v>140000</v>
      </c>
      <c r="G114" s="94">
        <v>134700</v>
      </c>
      <c r="H114" s="182">
        <f t="shared" si="28"/>
        <v>96.21428571428572</v>
      </c>
      <c r="I114" s="94"/>
      <c r="J114" s="94"/>
      <c r="K114" s="94"/>
      <c r="L114" s="94"/>
      <c r="M114" s="94"/>
      <c r="N114" s="182"/>
      <c r="O114" s="94"/>
      <c r="P114" s="94"/>
      <c r="Q114" s="182"/>
      <c r="R114" s="94"/>
      <c r="S114" s="94"/>
      <c r="T114" s="182"/>
      <c r="U114" s="94"/>
      <c r="V114" s="94"/>
      <c r="W114" s="182"/>
      <c r="X114" s="94"/>
      <c r="Y114" s="94"/>
      <c r="Z114" s="182"/>
      <c r="AA114" s="94"/>
      <c r="AB114" s="94"/>
      <c r="AC114" s="94"/>
      <c r="AD114" s="94"/>
    </row>
    <row r="115" spans="1:30" ht="51">
      <c r="A115" s="113" t="s">
        <v>74</v>
      </c>
      <c r="B115" s="97" t="s">
        <v>75</v>
      </c>
      <c r="C115" s="98">
        <f>C116</f>
        <v>20000</v>
      </c>
      <c r="D115" s="98">
        <f>SUM(D116)</f>
        <v>0</v>
      </c>
      <c r="E115" s="185">
        <f aca="true" t="shared" si="31" ref="E115:E126">D115/C115*100</f>
        <v>0</v>
      </c>
      <c r="F115" s="98">
        <f>F116</f>
        <v>20000</v>
      </c>
      <c r="G115" s="98">
        <f>SUM(G116)</f>
        <v>0</v>
      </c>
      <c r="H115" s="185">
        <f t="shared" si="28"/>
        <v>0</v>
      </c>
      <c r="I115" s="98"/>
      <c r="J115" s="98">
        <f>SUM(J116)</f>
        <v>0</v>
      </c>
      <c r="K115" s="179"/>
      <c r="L115" s="98"/>
      <c r="M115" s="98">
        <f>SUM(M116)</f>
        <v>0</v>
      </c>
      <c r="N115" s="185"/>
      <c r="O115" s="98"/>
      <c r="P115" s="98">
        <f>SUM(P116)</f>
        <v>0</v>
      </c>
      <c r="Q115" s="185"/>
      <c r="R115" s="98"/>
      <c r="S115" s="98">
        <f>SUM(S116)</f>
        <v>0</v>
      </c>
      <c r="T115" s="185"/>
      <c r="U115" s="98"/>
      <c r="V115" s="98"/>
      <c r="W115" s="207"/>
      <c r="X115" s="98"/>
      <c r="Y115" s="98">
        <f>SUM(Y116)</f>
        <v>0</v>
      </c>
      <c r="Z115" s="185"/>
      <c r="AA115" s="98">
        <f aca="true" t="shared" si="32" ref="AA115:AD118">SUM(AA116)</f>
        <v>0</v>
      </c>
      <c r="AB115" s="98">
        <f t="shared" si="32"/>
        <v>0</v>
      </c>
      <c r="AC115" s="98">
        <f t="shared" si="32"/>
        <v>0</v>
      </c>
      <c r="AD115" s="98">
        <f t="shared" si="32"/>
        <v>0</v>
      </c>
    </row>
    <row r="116" spans="1:30" s="90" customFormat="1" ht="25.5">
      <c r="A116" s="115" t="s">
        <v>50</v>
      </c>
      <c r="B116" s="89" t="s">
        <v>29</v>
      </c>
      <c r="C116" s="166">
        <f>F116+I116+L116+O116+R116+X116</f>
        <v>20000</v>
      </c>
      <c r="D116" s="93">
        <f>SUM(D117)</f>
        <v>0</v>
      </c>
      <c r="E116" s="182">
        <f t="shared" si="31"/>
        <v>0</v>
      </c>
      <c r="F116" s="93">
        <f>F117</f>
        <v>20000</v>
      </c>
      <c r="G116" s="93">
        <f>SUM(G117)</f>
        <v>0</v>
      </c>
      <c r="H116" s="182">
        <f t="shared" si="28"/>
        <v>0</v>
      </c>
      <c r="I116" s="93"/>
      <c r="J116" s="93">
        <f>SUM(J117)</f>
        <v>0</v>
      </c>
      <c r="K116" s="94"/>
      <c r="L116" s="93"/>
      <c r="M116" s="93">
        <f>SUM(M117)</f>
        <v>0</v>
      </c>
      <c r="N116" s="182"/>
      <c r="O116" s="93"/>
      <c r="P116" s="93">
        <f>SUM(P117)</f>
        <v>0</v>
      </c>
      <c r="Q116" s="182"/>
      <c r="R116" s="93"/>
      <c r="S116" s="93">
        <f>SUM(S117)</f>
        <v>0</v>
      </c>
      <c r="T116" s="182"/>
      <c r="U116" s="93"/>
      <c r="V116" s="93"/>
      <c r="W116" s="126"/>
      <c r="X116" s="93"/>
      <c r="Y116" s="93">
        <f>SUM(Y117)</f>
        <v>0</v>
      </c>
      <c r="Z116" s="182"/>
      <c r="AA116" s="93">
        <f t="shared" si="32"/>
        <v>0</v>
      </c>
      <c r="AB116" s="93">
        <f t="shared" si="32"/>
        <v>0</v>
      </c>
      <c r="AC116" s="93">
        <f t="shared" si="32"/>
        <v>0</v>
      </c>
      <c r="AD116" s="93">
        <f t="shared" si="32"/>
        <v>0</v>
      </c>
    </row>
    <row r="117" spans="1:30" s="90" customFormat="1" ht="25.5">
      <c r="A117" s="115" t="s">
        <v>51</v>
      </c>
      <c r="B117" s="89" t="s">
        <v>52</v>
      </c>
      <c r="C117" s="166">
        <f>F117+I117+L117+O117+R117+X117</f>
        <v>20000</v>
      </c>
      <c r="D117" s="93">
        <f>SUM(D118)</f>
        <v>0</v>
      </c>
      <c r="E117" s="182">
        <f t="shared" si="31"/>
        <v>0</v>
      </c>
      <c r="F117" s="93">
        <f>F118</f>
        <v>20000</v>
      </c>
      <c r="G117" s="93">
        <f>SUM(G118)</f>
        <v>0</v>
      </c>
      <c r="H117" s="182">
        <f t="shared" si="28"/>
        <v>0</v>
      </c>
      <c r="I117" s="93"/>
      <c r="J117" s="93">
        <f>SUM(J118)</f>
        <v>0</v>
      </c>
      <c r="K117" s="94"/>
      <c r="L117" s="93"/>
      <c r="M117" s="93">
        <f>SUM(M118)</f>
        <v>0</v>
      </c>
      <c r="N117" s="182"/>
      <c r="O117" s="93"/>
      <c r="P117" s="93">
        <f>SUM(P118)</f>
        <v>0</v>
      </c>
      <c r="Q117" s="182"/>
      <c r="R117" s="93"/>
      <c r="S117" s="93">
        <f>SUM(S118)</f>
        <v>0</v>
      </c>
      <c r="T117" s="182"/>
      <c r="U117" s="93"/>
      <c r="V117" s="93"/>
      <c r="W117" s="126"/>
      <c r="X117" s="93"/>
      <c r="Y117" s="93">
        <f>SUM(Y118)</f>
        <v>0</v>
      </c>
      <c r="Z117" s="182"/>
      <c r="AA117" s="93">
        <f t="shared" si="32"/>
        <v>0</v>
      </c>
      <c r="AB117" s="93">
        <f t="shared" si="32"/>
        <v>0</v>
      </c>
      <c r="AC117" s="93">
        <f t="shared" si="32"/>
        <v>0</v>
      </c>
      <c r="AD117" s="93">
        <f t="shared" si="32"/>
        <v>0</v>
      </c>
    </row>
    <row r="118" spans="1:30" s="90" customFormat="1" ht="25.5">
      <c r="A118" s="115" t="s">
        <v>53</v>
      </c>
      <c r="B118" s="89" t="s">
        <v>54</v>
      </c>
      <c r="C118" s="166">
        <f>F118+I118+L118+O118+R118+X118</f>
        <v>20000</v>
      </c>
      <c r="D118" s="93">
        <f>SUM(D119)</f>
        <v>0</v>
      </c>
      <c r="E118" s="182">
        <f t="shared" si="31"/>
        <v>0</v>
      </c>
      <c r="F118" s="93">
        <f>F119</f>
        <v>20000</v>
      </c>
      <c r="G118" s="93">
        <f>SUM(G119)</f>
        <v>0</v>
      </c>
      <c r="H118" s="182">
        <f t="shared" si="28"/>
        <v>0</v>
      </c>
      <c r="I118" s="93"/>
      <c r="J118" s="93">
        <f>SUM(J119)</f>
        <v>0</v>
      </c>
      <c r="K118" s="94"/>
      <c r="L118" s="93"/>
      <c r="M118" s="93">
        <f>SUM(M119)</f>
        <v>0</v>
      </c>
      <c r="N118" s="182"/>
      <c r="O118" s="93"/>
      <c r="P118" s="93">
        <f>SUM(P119)</f>
        <v>0</v>
      </c>
      <c r="Q118" s="182"/>
      <c r="R118" s="93"/>
      <c r="S118" s="93">
        <f>SUM(S119)</f>
        <v>0</v>
      </c>
      <c r="T118" s="182"/>
      <c r="U118" s="93"/>
      <c r="V118" s="93"/>
      <c r="W118" s="126"/>
      <c r="X118" s="93"/>
      <c r="Y118" s="93">
        <f>SUM(Y119)</f>
        <v>0</v>
      </c>
      <c r="Z118" s="182"/>
      <c r="AA118" s="93">
        <f t="shared" si="32"/>
        <v>0</v>
      </c>
      <c r="AB118" s="93">
        <f t="shared" si="32"/>
        <v>0</v>
      </c>
      <c r="AC118" s="93">
        <f t="shared" si="32"/>
        <v>0</v>
      </c>
      <c r="AD118" s="93">
        <f t="shared" si="32"/>
        <v>0</v>
      </c>
    </row>
    <row r="119" spans="1:30" ht="25.5">
      <c r="A119" s="114">
        <v>4511</v>
      </c>
      <c r="B119" s="82" t="s">
        <v>54</v>
      </c>
      <c r="C119" s="164">
        <f>F119+I119+L119+O119+R119+X119</f>
        <v>20000</v>
      </c>
      <c r="D119" s="94">
        <f>G119</f>
        <v>0</v>
      </c>
      <c r="E119" s="182">
        <f t="shared" si="31"/>
        <v>0</v>
      </c>
      <c r="F119" s="94">
        <v>20000</v>
      </c>
      <c r="G119" s="94">
        <v>0</v>
      </c>
      <c r="H119" s="182">
        <f t="shared" si="28"/>
        <v>0</v>
      </c>
      <c r="I119" s="94"/>
      <c r="J119" s="94"/>
      <c r="K119" s="94"/>
      <c r="L119" s="94"/>
      <c r="M119" s="94"/>
      <c r="N119" s="182"/>
      <c r="O119" s="94"/>
      <c r="P119" s="94"/>
      <c r="Q119" s="182"/>
      <c r="R119" s="94"/>
      <c r="S119" s="94"/>
      <c r="T119" s="182"/>
      <c r="U119" s="94"/>
      <c r="V119" s="94"/>
      <c r="W119" s="182"/>
      <c r="X119" s="94"/>
      <c r="Y119" s="94"/>
      <c r="Z119" s="182"/>
      <c r="AA119" s="94"/>
      <c r="AB119" s="94"/>
      <c r="AC119" s="94"/>
      <c r="AD119" s="94"/>
    </row>
    <row r="120" spans="1:30" ht="25.5">
      <c r="A120" s="112" t="s">
        <v>76</v>
      </c>
      <c r="B120" s="95" t="s">
        <v>77</v>
      </c>
      <c r="C120" s="96">
        <f>C121</f>
        <v>490000</v>
      </c>
      <c r="D120" s="96">
        <f>SUM(D121)</f>
        <v>295140.38</v>
      </c>
      <c r="E120" s="184">
        <f t="shared" si="31"/>
        <v>60.2327306122449</v>
      </c>
      <c r="F120" s="96">
        <f>F121</f>
        <v>490000</v>
      </c>
      <c r="G120" s="96">
        <f>SUM(G121)</f>
        <v>295140.38</v>
      </c>
      <c r="H120" s="184">
        <f t="shared" si="28"/>
        <v>60.2327306122449</v>
      </c>
      <c r="I120" s="96"/>
      <c r="J120" s="96">
        <f>SUM(J121)</f>
        <v>0</v>
      </c>
      <c r="K120" s="177"/>
      <c r="L120" s="96"/>
      <c r="M120" s="96">
        <f>SUM(M121)</f>
        <v>0</v>
      </c>
      <c r="N120" s="191"/>
      <c r="O120" s="96"/>
      <c r="P120" s="96">
        <f>SUM(P121)</f>
        <v>0</v>
      </c>
      <c r="Q120" s="191"/>
      <c r="R120" s="96"/>
      <c r="S120" s="96">
        <f>SUM(S121)</f>
        <v>0</v>
      </c>
      <c r="T120" s="191"/>
      <c r="U120" s="96"/>
      <c r="V120" s="96"/>
      <c r="W120" s="206"/>
      <c r="X120" s="96"/>
      <c r="Y120" s="96">
        <f>SUM(Y121)</f>
        <v>0</v>
      </c>
      <c r="Z120" s="191"/>
      <c r="AA120" s="96">
        <f aca="true" t="shared" si="33" ref="AA120:AD122">SUM(AA121)</f>
        <v>0</v>
      </c>
      <c r="AB120" s="96">
        <f t="shared" si="33"/>
        <v>0</v>
      </c>
      <c r="AC120" s="96">
        <f t="shared" si="33"/>
        <v>0</v>
      </c>
      <c r="AD120" s="96">
        <f t="shared" si="33"/>
        <v>0</v>
      </c>
    </row>
    <row r="121" spans="1:30" ht="51">
      <c r="A121" s="113" t="s">
        <v>57</v>
      </c>
      <c r="B121" s="97" t="s">
        <v>78</v>
      </c>
      <c r="C121" s="98">
        <f>C122</f>
        <v>490000</v>
      </c>
      <c r="D121" s="98">
        <f>SUM(D122)</f>
        <v>295140.38</v>
      </c>
      <c r="E121" s="189">
        <f t="shared" si="31"/>
        <v>60.2327306122449</v>
      </c>
      <c r="F121" s="98">
        <f>F122</f>
        <v>490000</v>
      </c>
      <c r="G121" s="98">
        <f>SUM(G122)</f>
        <v>295140.38</v>
      </c>
      <c r="H121" s="189">
        <f t="shared" si="28"/>
        <v>60.2327306122449</v>
      </c>
      <c r="I121" s="98"/>
      <c r="J121" s="98">
        <f>SUM(J122)</f>
        <v>0</v>
      </c>
      <c r="K121" s="179"/>
      <c r="L121" s="98"/>
      <c r="M121" s="98">
        <f>SUM(M122)</f>
        <v>0</v>
      </c>
      <c r="N121" s="185"/>
      <c r="O121" s="98"/>
      <c r="P121" s="98">
        <f>SUM(P122)</f>
        <v>0</v>
      </c>
      <c r="Q121" s="185"/>
      <c r="R121" s="98"/>
      <c r="S121" s="98">
        <f>SUM(S122)</f>
        <v>0</v>
      </c>
      <c r="T121" s="185"/>
      <c r="U121" s="98"/>
      <c r="V121" s="98"/>
      <c r="W121" s="207"/>
      <c r="X121" s="98"/>
      <c r="Y121" s="98">
        <f>SUM(Y122)</f>
        <v>0</v>
      </c>
      <c r="Z121" s="185"/>
      <c r="AA121" s="98">
        <f t="shared" si="33"/>
        <v>0</v>
      </c>
      <c r="AB121" s="98">
        <f t="shared" si="33"/>
        <v>0</v>
      </c>
      <c r="AC121" s="98">
        <f t="shared" si="33"/>
        <v>0</v>
      </c>
      <c r="AD121" s="98">
        <f t="shared" si="33"/>
        <v>0</v>
      </c>
    </row>
    <row r="122" spans="1:30" s="90" customFormat="1" ht="12.75">
      <c r="A122" s="54">
        <v>3</v>
      </c>
      <c r="B122" s="88" t="s">
        <v>43</v>
      </c>
      <c r="C122" s="165">
        <f>F122+I122+L122+O122+R122+X122</f>
        <v>490000</v>
      </c>
      <c r="D122" s="92">
        <f>SUM(D123)</f>
        <v>295140.38</v>
      </c>
      <c r="E122" s="186">
        <f t="shared" si="31"/>
        <v>60.2327306122449</v>
      </c>
      <c r="F122" s="92">
        <f>F123</f>
        <v>490000</v>
      </c>
      <c r="G122" s="92">
        <f>SUM(G123)</f>
        <v>295140.38</v>
      </c>
      <c r="H122" s="186">
        <f t="shared" si="28"/>
        <v>60.2327306122449</v>
      </c>
      <c r="I122" s="92"/>
      <c r="J122" s="92">
        <f>SUM(J123)</f>
        <v>0</v>
      </c>
      <c r="K122" s="94"/>
      <c r="L122" s="92"/>
      <c r="M122" s="92">
        <f>SUM(M123)</f>
        <v>0</v>
      </c>
      <c r="N122" s="182"/>
      <c r="O122" s="92"/>
      <c r="P122" s="92">
        <f>SUM(P123)</f>
        <v>0</v>
      </c>
      <c r="Q122" s="182"/>
      <c r="R122" s="92"/>
      <c r="S122" s="92">
        <f>SUM(S123)</f>
        <v>0</v>
      </c>
      <c r="T122" s="182"/>
      <c r="U122" s="92"/>
      <c r="V122" s="92"/>
      <c r="W122" s="126"/>
      <c r="X122" s="92"/>
      <c r="Y122" s="92">
        <f>SUM(Y123)</f>
        <v>0</v>
      </c>
      <c r="Z122" s="182"/>
      <c r="AA122" s="92">
        <f t="shared" si="33"/>
        <v>0</v>
      </c>
      <c r="AB122" s="92">
        <f t="shared" si="33"/>
        <v>0</v>
      </c>
      <c r="AC122" s="92">
        <f t="shared" si="33"/>
        <v>0</v>
      </c>
      <c r="AD122" s="92">
        <f t="shared" si="33"/>
        <v>0</v>
      </c>
    </row>
    <row r="123" spans="1:30" s="90" customFormat="1" ht="12.75">
      <c r="A123" s="54">
        <v>32</v>
      </c>
      <c r="B123" s="88" t="s">
        <v>23</v>
      </c>
      <c r="C123" s="165">
        <f>F123+I123+L123+O123+R123+X123</f>
        <v>490000</v>
      </c>
      <c r="D123" s="92">
        <f>SUM(D124)</f>
        <v>295140.38</v>
      </c>
      <c r="E123" s="186">
        <f t="shared" si="31"/>
        <v>60.2327306122449</v>
      </c>
      <c r="F123" s="92">
        <f>F124</f>
        <v>490000</v>
      </c>
      <c r="G123" s="92">
        <f>SUM(G124)</f>
        <v>295140.38</v>
      </c>
      <c r="H123" s="186">
        <f t="shared" si="28"/>
        <v>60.2327306122449</v>
      </c>
      <c r="I123" s="92"/>
      <c r="J123" s="92">
        <f>SUM(J124)</f>
        <v>0</v>
      </c>
      <c r="K123" s="94"/>
      <c r="L123" s="92"/>
      <c r="M123" s="92">
        <f>SUM(M124)</f>
        <v>0</v>
      </c>
      <c r="N123" s="182"/>
      <c r="O123" s="92"/>
      <c r="P123" s="92">
        <f>SUM(P124)</f>
        <v>0</v>
      </c>
      <c r="Q123" s="182"/>
      <c r="R123" s="92"/>
      <c r="S123" s="92">
        <f>SUM(S124)</f>
        <v>0</v>
      </c>
      <c r="T123" s="182"/>
      <c r="U123" s="92"/>
      <c r="V123" s="92"/>
      <c r="W123" s="126"/>
      <c r="X123" s="92"/>
      <c r="Y123" s="92">
        <f>SUM(Y124)</f>
        <v>0</v>
      </c>
      <c r="Z123" s="182"/>
      <c r="AA123" s="92">
        <f aca="true" t="shared" si="34" ref="AA123:AD124">SUM(AA124)</f>
        <v>0</v>
      </c>
      <c r="AB123" s="92">
        <f t="shared" si="34"/>
        <v>0</v>
      </c>
      <c r="AC123" s="92">
        <f t="shared" si="34"/>
        <v>0</v>
      </c>
      <c r="AD123" s="92">
        <f t="shared" si="34"/>
        <v>0</v>
      </c>
    </row>
    <row r="124" spans="1:30" s="90" customFormat="1" ht="12.75">
      <c r="A124" s="54">
        <v>323</v>
      </c>
      <c r="B124" s="88" t="s">
        <v>26</v>
      </c>
      <c r="C124" s="165">
        <f>F124+I124+L124+O124+R124+X124</f>
        <v>490000</v>
      </c>
      <c r="D124" s="92">
        <f>SUM(D125)</f>
        <v>295140.38</v>
      </c>
      <c r="E124" s="186">
        <f t="shared" si="31"/>
        <v>60.2327306122449</v>
      </c>
      <c r="F124" s="92">
        <f>F125</f>
        <v>490000</v>
      </c>
      <c r="G124" s="92">
        <f>SUM(G125)</f>
        <v>295140.38</v>
      </c>
      <c r="H124" s="186">
        <f t="shared" si="28"/>
        <v>60.2327306122449</v>
      </c>
      <c r="I124" s="92"/>
      <c r="J124" s="92">
        <f>SUM(J125)</f>
        <v>0</v>
      </c>
      <c r="K124" s="94"/>
      <c r="L124" s="92"/>
      <c r="M124" s="92">
        <f>SUM(M125)</f>
        <v>0</v>
      </c>
      <c r="N124" s="182"/>
      <c r="O124" s="92"/>
      <c r="P124" s="92">
        <f>SUM(P125)</f>
        <v>0</v>
      </c>
      <c r="Q124" s="182"/>
      <c r="R124" s="92"/>
      <c r="S124" s="92">
        <f>SUM(S125)</f>
        <v>0</v>
      </c>
      <c r="T124" s="182"/>
      <c r="U124" s="92"/>
      <c r="V124" s="92"/>
      <c r="W124" s="126"/>
      <c r="X124" s="92"/>
      <c r="Y124" s="92">
        <f>SUM(Y125)</f>
        <v>0</v>
      </c>
      <c r="Z124" s="182"/>
      <c r="AA124" s="92">
        <f t="shared" si="34"/>
        <v>0</v>
      </c>
      <c r="AB124" s="92">
        <f t="shared" si="34"/>
        <v>0</v>
      </c>
      <c r="AC124" s="92">
        <f t="shared" si="34"/>
        <v>0</v>
      </c>
      <c r="AD124" s="92">
        <f t="shared" si="34"/>
        <v>0</v>
      </c>
    </row>
    <row r="125" spans="1:30" ht="25.5">
      <c r="A125" s="114">
        <v>3232</v>
      </c>
      <c r="B125" s="82" t="s">
        <v>123</v>
      </c>
      <c r="C125" s="164">
        <f>F125+I125+L125+O125+R125+X125</f>
        <v>490000</v>
      </c>
      <c r="D125" s="94">
        <f>G125</f>
        <v>295140.38</v>
      </c>
      <c r="E125" s="186">
        <f t="shared" si="31"/>
        <v>60.2327306122449</v>
      </c>
      <c r="F125" s="94">
        <v>490000</v>
      </c>
      <c r="G125" s="94">
        <v>295140.38</v>
      </c>
      <c r="H125" s="186">
        <f t="shared" si="28"/>
        <v>60.2327306122449</v>
      </c>
      <c r="I125" s="94"/>
      <c r="J125" s="94"/>
      <c r="K125" s="94"/>
      <c r="L125" s="94"/>
      <c r="M125" s="94"/>
      <c r="N125" s="182"/>
      <c r="O125" s="94"/>
      <c r="P125" s="94"/>
      <c r="Q125" s="182"/>
      <c r="R125" s="94"/>
      <c r="S125" s="94"/>
      <c r="T125" s="182"/>
      <c r="U125" s="94"/>
      <c r="V125" s="94"/>
      <c r="W125" s="182"/>
      <c r="X125" s="94"/>
      <c r="Y125" s="94"/>
      <c r="Z125" s="182"/>
      <c r="AA125" s="94"/>
      <c r="AB125" s="94"/>
      <c r="AC125" s="94"/>
      <c r="AD125" s="94"/>
    </row>
    <row r="126" spans="1:30" ht="25.5">
      <c r="A126" s="112" t="s">
        <v>48</v>
      </c>
      <c r="B126" s="95" t="s">
        <v>79</v>
      </c>
      <c r="C126" s="96">
        <f>C128+C154+C168+C184+C193+C213+C239+C244+C268+C275+C280+C282+C292+C305+C307+C314+C324+C333</f>
        <v>12547018</v>
      </c>
      <c r="D126" s="96">
        <f>SUM(D128+D154+D168+D184+D193+D213+D239+D244+D268+D275+D280+D282+D292+D305+D307+D314+D324+D333)</f>
        <v>12426712.59</v>
      </c>
      <c r="E126" s="192">
        <f t="shared" si="31"/>
        <v>99.04116332661673</v>
      </c>
      <c r="F126" s="96"/>
      <c r="G126" s="96">
        <f>SUM(G128+G154+G168+G184+G193+G213+G239+G244+G268+G275+G280+G282+G292+G305+G307+G314+G324+G333)</f>
        <v>0</v>
      </c>
      <c r="H126" s="191"/>
      <c r="I126" s="96">
        <f>I128+I154+I168+I184+I193+I213+I239+I244+I268+I275+I280+I282+I305+I307+I314+I324+I333+I292</f>
        <v>11200863</v>
      </c>
      <c r="J126" s="96">
        <f aca="true" t="shared" si="35" ref="J126:O126">SUM(J128+J154+J168+J184+J193+J213+J239+J244+J268+J275+J280+J282+J292+J305+J307+J314+J324+J333)</f>
        <v>11480075</v>
      </c>
      <c r="K126" s="191">
        <f>J126/I126</f>
        <v>1.0249277220871285</v>
      </c>
      <c r="L126" s="96">
        <f t="shared" si="35"/>
        <v>25000</v>
      </c>
      <c r="M126" s="96">
        <f t="shared" si="35"/>
        <v>53541.770000000004</v>
      </c>
      <c r="N126" s="199">
        <f>M126/L126*100</f>
        <v>214.16708</v>
      </c>
      <c r="O126" s="96">
        <f t="shared" si="35"/>
        <v>812935</v>
      </c>
      <c r="P126" s="96">
        <f>SUM(P128+P154+P168+P184+P193+P213+P239+P244+P268+P275+P280+P282+P292+P305+P307+P314+P324+P333)</f>
        <v>476200</v>
      </c>
      <c r="Q126" s="191">
        <f>P126/O126*100</f>
        <v>58.57786907932368</v>
      </c>
      <c r="R126" s="96">
        <f aca="true" t="shared" si="36" ref="R126:Y126">SUM(R128+R154+R168+R184+R193+R213+R239+R244+R268+R275+R280+R282+R292+R305+R307+R314+R324+R333)</f>
        <v>441220</v>
      </c>
      <c r="S126" s="96">
        <f t="shared" si="36"/>
        <v>353550</v>
      </c>
      <c r="T126" s="191">
        <f>S126/R126*100</f>
        <v>80.13009383074203</v>
      </c>
      <c r="U126" s="96">
        <f t="shared" si="36"/>
        <v>5000</v>
      </c>
      <c r="V126" s="96">
        <f t="shared" si="36"/>
        <v>0</v>
      </c>
      <c r="W126" s="191">
        <f>V126/U126*100</f>
        <v>0</v>
      </c>
      <c r="X126" s="96">
        <f t="shared" si="36"/>
        <v>62000</v>
      </c>
      <c r="Y126" s="96">
        <f t="shared" si="36"/>
        <v>63345.82000000001</v>
      </c>
      <c r="Z126" s="199">
        <f>Y126/X126*100</f>
        <v>102.17067741935486</v>
      </c>
      <c r="AA126" s="96">
        <f>SUM(AA128+AA154+AA168+AA184+AA193+AA213+AA239+AA244+AA268+AA275+AA280+AA282+AA292+AA305+AA307+AA314+AA324+AA333)</f>
        <v>0</v>
      </c>
      <c r="AB126" s="96">
        <f>SUM(AB128+AB154+AB168+AB184+AB193+AB213+AB239+AB244+AB268+AB275+AB280+AB282+AB292+AB305+AB307+AB314+AB324+AB333)</f>
        <v>0</v>
      </c>
      <c r="AC126" s="96">
        <f>SUM(AC128+AC154+AC168+AC184+AC193+AC213+AC239+AC244+AC268+AC275+AC280+AC282+AC292+AC305+AC307+AC314+AC324+AC333)</f>
        <v>0</v>
      </c>
      <c r="AD126" s="96">
        <f>SUM(AD128+AD154+AD168+AD184+AD193+AD213+AD239+AD244+AD268+AD275+AD280+AD282+AD292+AD305+AD307+AD314+AD324+AD333)</f>
        <v>0</v>
      </c>
    </row>
    <row r="127" spans="1:30" ht="12.75">
      <c r="A127" s="114"/>
      <c r="B127" s="82"/>
      <c r="C127" s="82"/>
      <c r="D127" s="94"/>
      <c r="E127" s="182"/>
      <c r="F127" s="94"/>
      <c r="G127" s="94"/>
      <c r="H127" s="182"/>
      <c r="I127" s="94"/>
      <c r="J127" s="94"/>
      <c r="K127" s="182"/>
      <c r="L127" s="94"/>
      <c r="M127" s="94"/>
      <c r="N127" s="182"/>
      <c r="O127" s="94"/>
      <c r="P127" s="94"/>
      <c r="Q127" s="182"/>
      <c r="R127" s="94"/>
      <c r="S127" s="94"/>
      <c r="T127" s="182"/>
      <c r="U127" s="94"/>
      <c r="V127" s="94"/>
      <c r="W127" s="182"/>
      <c r="X127" s="94"/>
      <c r="Y127" s="94"/>
      <c r="Z127" s="201"/>
      <c r="AA127" s="94"/>
      <c r="AB127" s="94"/>
      <c r="AC127" s="94"/>
      <c r="AD127" s="94"/>
    </row>
    <row r="128" spans="1:30" ht="51">
      <c r="A128" s="113" t="s">
        <v>57</v>
      </c>
      <c r="B128" s="97" t="s">
        <v>80</v>
      </c>
      <c r="C128" s="98">
        <f>F128+I128+L128+O128+R128+X128</f>
        <v>181603</v>
      </c>
      <c r="D128" s="98">
        <f>SUM(D129)</f>
        <v>98291</v>
      </c>
      <c r="E128" s="185">
        <f>D128/C128</f>
        <v>0.5412410587930816</v>
      </c>
      <c r="F128" s="98"/>
      <c r="G128" s="98">
        <f aca="true" t="shared" si="37" ref="G128:AD128">SUM(G129)</f>
        <v>0</v>
      </c>
      <c r="H128" s="185"/>
      <c r="I128" s="98">
        <f>I129</f>
        <v>54403</v>
      </c>
      <c r="J128" s="98">
        <f t="shared" si="37"/>
        <v>39469</v>
      </c>
      <c r="K128" s="185">
        <f>J128/I128</f>
        <v>0.7254930794257669</v>
      </c>
      <c r="L128" s="98">
        <f>L129</f>
        <v>13900</v>
      </c>
      <c r="M128" s="98">
        <f t="shared" si="37"/>
        <v>37959</v>
      </c>
      <c r="N128" s="200">
        <f>M128/L128*100</f>
        <v>273.0863309352518</v>
      </c>
      <c r="O128" s="98">
        <f t="shared" si="37"/>
        <v>85800</v>
      </c>
      <c r="P128" s="98">
        <f t="shared" si="37"/>
        <v>0</v>
      </c>
      <c r="Q128" s="185">
        <f>P128/O128*100</f>
        <v>0</v>
      </c>
      <c r="R128" s="98">
        <f t="shared" si="37"/>
        <v>7000</v>
      </c>
      <c r="S128" s="98">
        <f t="shared" si="37"/>
        <v>8550</v>
      </c>
      <c r="T128" s="200">
        <f>S128/R128*100</f>
        <v>122.14285714285715</v>
      </c>
      <c r="U128" s="98">
        <f t="shared" si="37"/>
        <v>0</v>
      </c>
      <c r="V128" s="98">
        <f t="shared" si="37"/>
        <v>0</v>
      </c>
      <c r="W128" s="185">
        <f t="shared" si="37"/>
        <v>0</v>
      </c>
      <c r="X128" s="98">
        <f t="shared" si="37"/>
        <v>20500</v>
      </c>
      <c r="Y128" s="98">
        <f t="shared" si="37"/>
        <v>12313</v>
      </c>
      <c r="Z128" s="200">
        <f>Y128/X128*100</f>
        <v>60.06341463414634</v>
      </c>
      <c r="AA128" s="98">
        <f t="shared" si="37"/>
        <v>0</v>
      </c>
      <c r="AB128" s="98">
        <f t="shared" si="37"/>
        <v>0</v>
      </c>
      <c r="AC128" s="98">
        <f t="shared" si="37"/>
        <v>0</v>
      </c>
      <c r="AD128" s="98">
        <f t="shared" si="37"/>
        <v>0</v>
      </c>
    </row>
    <row r="129" spans="1:30" s="90" customFormat="1" ht="12.75">
      <c r="A129" s="54">
        <v>3</v>
      </c>
      <c r="B129" s="88" t="s">
        <v>43</v>
      </c>
      <c r="C129" s="165">
        <f aca="true" t="shared" si="38" ref="C129:C153">F129+I129+L129+O129+R129+X129</f>
        <v>181603</v>
      </c>
      <c r="D129" s="92">
        <f aca="true" t="shared" si="39" ref="D129:D153">G129+J129+M129+P129+S129+Y129+AA129+AB129</f>
        <v>98291</v>
      </c>
      <c r="E129" s="182">
        <f>D129/C129</f>
        <v>0.5412410587930816</v>
      </c>
      <c r="F129" s="92"/>
      <c r="G129" s="92">
        <f>SUM(G130)</f>
        <v>0</v>
      </c>
      <c r="H129" s="182"/>
      <c r="I129" s="92">
        <f>I130+I151</f>
        <v>54403</v>
      </c>
      <c r="J129" s="92">
        <f>SUM(J130)</f>
        <v>39469</v>
      </c>
      <c r="K129" s="182">
        <f>J129/I129</f>
        <v>0.7254930794257669</v>
      </c>
      <c r="L129" s="92">
        <f>L130+L151</f>
        <v>13900</v>
      </c>
      <c r="M129" s="92">
        <f>SUM(M130+M151)</f>
        <v>37959</v>
      </c>
      <c r="N129" s="201">
        <f>M129/L129*100</f>
        <v>273.0863309352518</v>
      </c>
      <c r="O129" s="92">
        <f>O130+O151</f>
        <v>85800</v>
      </c>
      <c r="P129" s="92">
        <f>SUM(P130)</f>
        <v>0</v>
      </c>
      <c r="Q129" s="182">
        <f>P129/O129*100</f>
        <v>0</v>
      </c>
      <c r="R129" s="92">
        <f>R130+R151</f>
        <v>7000</v>
      </c>
      <c r="S129" s="92">
        <f>SUM(S130)</f>
        <v>8550</v>
      </c>
      <c r="T129" s="201">
        <f>S129/R129*100</f>
        <v>122.14285714285715</v>
      </c>
      <c r="U129" s="92"/>
      <c r="V129" s="92"/>
      <c r="W129" s="126"/>
      <c r="X129" s="92">
        <f>SUM(X130)</f>
        <v>20500</v>
      </c>
      <c r="Y129" s="92">
        <f>SUM(Y130)</f>
        <v>12313</v>
      </c>
      <c r="Z129" s="182">
        <f>Y129/X129*100</f>
        <v>60.06341463414634</v>
      </c>
      <c r="AA129" s="92">
        <f>SUM(AA130)</f>
        <v>0</v>
      </c>
      <c r="AB129" s="92">
        <f>SUM(AB130)</f>
        <v>0</v>
      </c>
      <c r="AC129" s="92">
        <f>SUM(AC130)</f>
        <v>0</v>
      </c>
      <c r="AD129" s="92">
        <f>SUM(AD130)</f>
        <v>0</v>
      </c>
    </row>
    <row r="130" spans="1:30" s="90" customFormat="1" ht="12.75">
      <c r="A130" s="54">
        <v>32</v>
      </c>
      <c r="B130" s="88" t="s">
        <v>23</v>
      </c>
      <c r="C130" s="165">
        <f t="shared" si="38"/>
        <v>181103</v>
      </c>
      <c r="D130" s="92">
        <f t="shared" si="39"/>
        <v>97791</v>
      </c>
      <c r="E130" s="182">
        <f aca="true" t="shared" si="40" ref="E130:E153">D130/C130</f>
        <v>0.5399744896550581</v>
      </c>
      <c r="F130" s="92"/>
      <c r="G130" s="92">
        <f>SUM(G131+G135+G141+G146)</f>
        <v>0</v>
      </c>
      <c r="H130" s="182"/>
      <c r="I130" s="92">
        <f>I131+I135+I141+I146</f>
        <v>54403</v>
      </c>
      <c r="J130" s="92">
        <f>SUM(J131+J135+J141+J146)</f>
        <v>39469</v>
      </c>
      <c r="K130" s="182">
        <f>J130/I130</f>
        <v>0.7254930794257669</v>
      </c>
      <c r="L130" s="92">
        <f>L131+L135+L141+L146</f>
        <v>13400</v>
      </c>
      <c r="M130" s="92">
        <f>SUM(M131+M135+M141+M146)</f>
        <v>37459</v>
      </c>
      <c r="N130" s="201">
        <f aca="true" t="shared" si="41" ref="N130:N153">M130/L130*100</f>
        <v>279.54477611940297</v>
      </c>
      <c r="O130" s="92">
        <f>O131+O135+O141+O146</f>
        <v>85800</v>
      </c>
      <c r="P130" s="92">
        <f>SUM(P131+P135+P141+P146)</f>
        <v>0</v>
      </c>
      <c r="Q130" s="182">
        <f>P130/O130*100</f>
        <v>0</v>
      </c>
      <c r="R130" s="92">
        <f>R131+R135+R141+R146</f>
        <v>7000</v>
      </c>
      <c r="S130" s="92">
        <f>SUM(S131+S135+S141+S146)</f>
        <v>8550</v>
      </c>
      <c r="T130" s="201">
        <f>S130/R130*100</f>
        <v>122.14285714285715</v>
      </c>
      <c r="U130" s="92"/>
      <c r="V130" s="92"/>
      <c r="W130" s="126"/>
      <c r="X130" s="92">
        <f>SUM(X131+X135+X141+X146)</f>
        <v>20500</v>
      </c>
      <c r="Y130" s="92">
        <f>SUM(Y131+Y135+Y141+Y146)</f>
        <v>12313</v>
      </c>
      <c r="Z130" s="182">
        <f>Y130/X130*100</f>
        <v>60.06341463414634</v>
      </c>
      <c r="AA130" s="92">
        <f>SUM(AA131+AA135+AA141+AA146)</f>
        <v>0</v>
      </c>
      <c r="AB130" s="92">
        <f>SUM(AB131+AB135+AB141+AB146)</f>
        <v>0</v>
      </c>
      <c r="AC130" s="92">
        <f>SUM(AC131+AC135+AC141+AC146)</f>
        <v>0</v>
      </c>
      <c r="AD130" s="92">
        <f>SUM(AD131+AD135+AD141+AD146)</f>
        <v>0</v>
      </c>
    </row>
    <row r="131" spans="1:30" s="90" customFormat="1" ht="12.75">
      <c r="A131" s="54">
        <v>321</v>
      </c>
      <c r="B131" s="88" t="s">
        <v>24</v>
      </c>
      <c r="C131" s="165">
        <f t="shared" si="38"/>
        <v>18300</v>
      </c>
      <c r="D131" s="92">
        <f t="shared" si="39"/>
        <v>1500</v>
      </c>
      <c r="E131" s="182">
        <f t="shared" si="40"/>
        <v>0.08196721311475409</v>
      </c>
      <c r="F131" s="92"/>
      <c r="G131" s="92">
        <f>SUM(G132)</f>
        <v>0</v>
      </c>
      <c r="H131" s="182"/>
      <c r="I131" s="92"/>
      <c r="J131" s="92">
        <f>SUM(J132)</f>
        <v>0</v>
      </c>
      <c r="K131" s="182"/>
      <c r="L131" s="92">
        <f>L132+L133+L134</f>
        <v>2500</v>
      </c>
      <c r="M131" s="92">
        <f>SUM(M132+M133+M134)</f>
        <v>700</v>
      </c>
      <c r="N131" s="201">
        <f t="shared" si="41"/>
        <v>28.000000000000004</v>
      </c>
      <c r="O131" s="92">
        <f>O132+O133+O134</f>
        <v>800</v>
      </c>
      <c r="P131" s="92">
        <f>SUM(P132)</f>
        <v>0</v>
      </c>
      <c r="Q131" s="182">
        <f>P131/O131*100</f>
        <v>0</v>
      </c>
      <c r="R131" s="92"/>
      <c r="S131" s="92">
        <f>SUM(S132)</f>
        <v>0</v>
      </c>
      <c r="T131" s="201"/>
      <c r="U131" s="92"/>
      <c r="V131" s="92"/>
      <c r="W131" s="126"/>
      <c r="X131" s="92">
        <f>X132+X133+X134</f>
        <v>15000</v>
      </c>
      <c r="Y131" s="92">
        <f>SUM(Y132)</f>
        <v>800</v>
      </c>
      <c r="Z131" s="182">
        <f>Y131/X131*100</f>
        <v>5.333333333333334</v>
      </c>
      <c r="AA131" s="92">
        <f>SUM(AA132)</f>
        <v>0</v>
      </c>
      <c r="AB131" s="92">
        <f>SUM(AB132)</f>
        <v>0</v>
      </c>
      <c r="AC131" s="92">
        <f>SUM(AC132)</f>
        <v>0</v>
      </c>
      <c r="AD131" s="92">
        <f>SUM(AD132)</f>
        <v>0</v>
      </c>
    </row>
    <row r="132" spans="1:30" ht="12" customHeight="1">
      <c r="A132" s="114">
        <v>3211</v>
      </c>
      <c r="B132" s="82" t="s">
        <v>103</v>
      </c>
      <c r="C132" s="164">
        <f t="shared" si="38"/>
        <v>17000</v>
      </c>
      <c r="D132" s="94">
        <f t="shared" si="39"/>
        <v>1000</v>
      </c>
      <c r="E132" s="182">
        <f t="shared" si="40"/>
        <v>0.058823529411764705</v>
      </c>
      <c r="F132" s="94"/>
      <c r="G132" s="94"/>
      <c r="H132" s="182"/>
      <c r="I132" s="94"/>
      <c r="J132" s="94"/>
      <c r="K132" s="182"/>
      <c r="L132" s="94">
        <v>2000</v>
      </c>
      <c r="M132" s="94">
        <v>200</v>
      </c>
      <c r="N132" s="201">
        <f t="shared" si="41"/>
        <v>10</v>
      </c>
      <c r="O132" s="94"/>
      <c r="P132" s="94">
        <v>0</v>
      </c>
      <c r="Q132" s="182"/>
      <c r="R132" s="94"/>
      <c r="S132" s="94"/>
      <c r="T132" s="201"/>
      <c r="U132" s="94"/>
      <c r="V132" s="94"/>
      <c r="W132" s="182"/>
      <c r="X132" s="94">
        <v>15000</v>
      </c>
      <c r="Y132" s="94">
        <v>800</v>
      </c>
      <c r="Z132" s="182">
        <f>Y132/X132*100</f>
        <v>5.333333333333334</v>
      </c>
      <c r="AA132" s="94"/>
      <c r="AB132" s="94"/>
      <c r="AC132" s="94"/>
      <c r="AD132" s="94"/>
    </row>
    <row r="133" spans="1:30" ht="12.75">
      <c r="A133" s="114">
        <v>3213</v>
      </c>
      <c r="B133" s="82" t="s">
        <v>104</v>
      </c>
      <c r="C133" s="164">
        <f t="shared" si="38"/>
        <v>1000</v>
      </c>
      <c r="D133" s="94">
        <f t="shared" si="39"/>
        <v>200</v>
      </c>
      <c r="E133" s="182">
        <f t="shared" si="40"/>
        <v>0.2</v>
      </c>
      <c r="F133" s="94"/>
      <c r="G133" s="94"/>
      <c r="H133" s="182"/>
      <c r="I133" s="94"/>
      <c r="J133" s="94"/>
      <c r="K133" s="182"/>
      <c r="L133" s="94">
        <v>200</v>
      </c>
      <c r="M133" s="94">
        <v>200</v>
      </c>
      <c r="N133" s="201">
        <f t="shared" si="41"/>
        <v>100</v>
      </c>
      <c r="O133" s="94">
        <v>800</v>
      </c>
      <c r="P133" s="94"/>
      <c r="Q133" s="182">
        <f>P133/O133*100</f>
        <v>0</v>
      </c>
      <c r="R133" s="94"/>
      <c r="S133" s="94"/>
      <c r="T133" s="201"/>
      <c r="U133" s="94"/>
      <c r="V133" s="94"/>
      <c r="W133" s="182"/>
      <c r="X133" s="94"/>
      <c r="Y133" s="94"/>
      <c r="Z133" s="182"/>
      <c r="AA133" s="94"/>
      <c r="AB133" s="94"/>
      <c r="AC133" s="94"/>
      <c r="AD133" s="94"/>
    </row>
    <row r="134" spans="1:30" ht="12.75">
      <c r="A134" s="114">
        <v>3214</v>
      </c>
      <c r="B134" s="82" t="s">
        <v>105</v>
      </c>
      <c r="C134" s="164">
        <f t="shared" si="38"/>
        <v>300</v>
      </c>
      <c r="D134" s="94">
        <f t="shared" si="39"/>
        <v>300</v>
      </c>
      <c r="E134" s="182">
        <f t="shared" si="40"/>
        <v>1</v>
      </c>
      <c r="F134" s="94"/>
      <c r="G134" s="94"/>
      <c r="H134" s="182"/>
      <c r="I134" s="94"/>
      <c r="J134" s="94"/>
      <c r="K134" s="182"/>
      <c r="L134" s="94">
        <v>300</v>
      </c>
      <c r="M134" s="94">
        <v>300</v>
      </c>
      <c r="N134" s="201">
        <f t="shared" si="41"/>
        <v>100</v>
      </c>
      <c r="O134" s="94"/>
      <c r="P134" s="94"/>
      <c r="Q134" s="182"/>
      <c r="R134" s="94"/>
      <c r="S134" s="94"/>
      <c r="T134" s="201"/>
      <c r="U134" s="94"/>
      <c r="V134" s="94"/>
      <c r="W134" s="182"/>
      <c r="X134" s="94"/>
      <c r="Y134" s="94"/>
      <c r="Z134" s="182"/>
      <c r="AA134" s="94"/>
      <c r="AB134" s="94"/>
      <c r="AC134" s="94"/>
      <c r="AD134" s="94"/>
    </row>
    <row r="135" spans="1:30" s="90" customFormat="1" ht="12.75">
      <c r="A135" s="54">
        <v>322</v>
      </c>
      <c r="B135" s="88" t="s">
        <v>25</v>
      </c>
      <c r="C135" s="165">
        <f t="shared" si="38"/>
        <v>16500</v>
      </c>
      <c r="D135" s="92">
        <f t="shared" si="39"/>
        <v>62641</v>
      </c>
      <c r="E135" s="182">
        <f t="shared" si="40"/>
        <v>3.7964242424242425</v>
      </c>
      <c r="F135" s="92"/>
      <c r="G135" s="92">
        <f>SUM(G138)</f>
        <v>0</v>
      </c>
      <c r="H135" s="182"/>
      <c r="I135" s="92">
        <f>I136+I137+I138+I139+I140</f>
        <v>6000</v>
      </c>
      <c r="J135" s="92">
        <f>J138+J139</f>
        <v>17469</v>
      </c>
      <c r="K135" s="182">
        <f>J135/I135</f>
        <v>2.9115</v>
      </c>
      <c r="L135" s="92">
        <f>L136+L137+L138+L139+L140</f>
        <v>7000</v>
      </c>
      <c r="M135" s="92">
        <f>SUM(M136:M140)</f>
        <v>33759</v>
      </c>
      <c r="N135" s="201">
        <f t="shared" si="41"/>
        <v>482.27142857142854</v>
      </c>
      <c r="O135" s="92"/>
      <c r="P135" s="92">
        <f>SUM(P138)</f>
        <v>0</v>
      </c>
      <c r="Q135" s="182"/>
      <c r="R135" s="92"/>
      <c r="S135" s="92">
        <f>SUM(S138)</f>
        <v>0</v>
      </c>
      <c r="T135" s="201"/>
      <c r="U135" s="92"/>
      <c r="V135" s="92"/>
      <c r="W135" s="126"/>
      <c r="X135" s="92">
        <f>X136+X137+X138+X139+X140</f>
        <v>3500</v>
      </c>
      <c r="Y135" s="92">
        <f>SUM(Y136:Y140)</f>
        <v>11413</v>
      </c>
      <c r="Z135" s="201">
        <f>Y135/X135*100</f>
        <v>326.0857142857143</v>
      </c>
      <c r="AA135" s="92">
        <f>SUM(AA138)</f>
        <v>0</v>
      </c>
      <c r="AB135" s="92">
        <f>SUM(AB138)</f>
        <v>0</v>
      </c>
      <c r="AC135" s="92">
        <f>SUM(AC138)</f>
        <v>0</v>
      </c>
      <c r="AD135" s="92">
        <f>SUM(AD138)</f>
        <v>0</v>
      </c>
    </row>
    <row r="136" spans="1:30" s="90" customFormat="1" ht="12.75">
      <c r="A136" s="114">
        <v>3221</v>
      </c>
      <c r="B136" s="82" t="s">
        <v>155</v>
      </c>
      <c r="C136" s="164">
        <f t="shared" si="38"/>
        <v>6000</v>
      </c>
      <c r="D136" s="94">
        <f t="shared" si="39"/>
        <v>16627.39</v>
      </c>
      <c r="E136" s="182">
        <f t="shared" si="40"/>
        <v>2.7712316666666665</v>
      </c>
      <c r="F136" s="94"/>
      <c r="G136" s="92"/>
      <c r="H136" s="182"/>
      <c r="I136" s="94">
        <v>4000</v>
      </c>
      <c r="J136" s="92"/>
      <c r="K136" s="182">
        <f>J136/I136</f>
        <v>0</v>
      </c>
      <c r="L136" s="94">
        <v>1000</v>
      </c>
      <c r="M136" s="94">
        <v>9000</v>
      </c>
      <c r="N136" s="201">
        <f t="shared" si="41"/>
        <v>900</v>
      </c>
      <c r="O136" s="94"/>
      <c r="P136" s="92"/>
      <c r="Q136" s="182"/>
      <c r="R136" s="92"/>
      <c r="S136" s="92"/>
      <c r="T136" s="201"/>
      <c r="U136" s="92"/>
      <c r="V136" s="92"/>
      <c r="W136" s="126"/>
      <c r="X136" s="94">
        <v>1000</v>
      </c>
      <c r="Y136" s="94">
        <v>7627.39</v>
      </c>
      <c r="Z136" s="201">
        <f>Y136/X136*100</f>
        <v>762.739</v>
      </c>
      <c r="AA136" s="92"/>
      <c r="AB136" s="92"/>
      <c r="AC136" s="92"/>
      <c r="AD136" s="92"/>
    </row>
    <row r="137" spans="1:30" s="90" customFormat="1" ht="12.75">
      <c r="A137" s="114">
        <v>3222</v>
      </c>
      <c r="B137" s="82" t="s">
        <v>135</v>
      </c>
      <c r="C137" s="164">
        <f t="shared" si="38"/>
        <v>500</v>
      </c>
      <c r="D137" s="94">
        <f t="shared" si="39"/>
        <v>0</v>
      </c>
      <c r="E137" s="182">
        <f t="shared" si="40"/>
        <v>0</v>
      </c>
      <c r="F137" s="94"/>
      <c r="G137" s="92"/>
      <c r="H137" s="182"/>
      <c r="I137" s="92"/>
      <c r="J137" s="92"/>
      <c r="K137" s="182"/>
      <c r="L137" s="94">
        <v>500</v>
      </c>
      <c r="M137" s="94">
        <v>0</v>
      </c>
      <c r="N137" s="201">
        <f t="shared" si="41"/>
        <v>0</v>
      </c>
      <c r="O137" s="94"/>
      <c r="P137" s="92"/>
      <c r="Q137" s="182"/>
      <c r="R137" s="92"/>
      <c r="S137" s="92"/>
      <c r="T137" s="201"/>
      <c r="U137" s="92"/>
      <c r="V137" s="92"/>
      <c r="W137" s="126"/>
      <c r="X137" s="92"/>
      <c r="Y137" s="92"/>
      <c r="Z137" s="201"/>
      <c r="AA137" s="92"/>
      <c r="AB137" s="92"/>
      <c r="AC137" s="92"/>
      <c r="AD137" s="92"/>
    </row>
    <row r="138" spans="1:30" ht="12.75">
      <c r="A138" s="114">
        <v>3223</v>
      </c>
      <c r="B138" s="82" t="s">
        <v>107</v>
      </c>
      <c r="C138" s="164">
        <f t="shared" si="38"/>
        <v>4000</v>
      </c>
      <c r="D138" s="94">
        <f t="shared" si="39"/>
        <v>4159</v>
      </c>
      <c r="E138" s="182">
        <f t="shared" si="40"/>
        <v>1.03975</v>
      </c>
      <c r="F138" s="94"/>
      <c r="G138" s="94"/>
      <c r="H138" s="182"/>
      <c r="I138" s="94"/>
      <c r="J138" s="94"/>
      <c r="K138" s="182"/>
      <c r="L138" s="94">
        <v>4000</v>
      </c>
      <c r="M138" s="94">
        <v>4159</v>
      </c>
      <c r="N138" s="201">
        <f t="shared" si="41"/>
        <v>103.975</v>
      </c>
      <c r="O138" s="94"/>
      <c r="P138" s="94"/>
      <c r="Q138" s="182"/>
      <c r="R138" s="94"/>
      <c r="S138" s="94"/>
      <c r="T138" s="201"/>
      <c r="U138" s="94"/>
      <c r="V138" s="94"/>
      <c r="W138" s="182"/>
      <c r="X138" s="94"/>
      <c r="Y138" s="94"/>
      <c r="Z138" s="201"/>
      <c r="AA138" s="94"/>
      <c r="AB138" s="94"/>
      <c r="AC138" s="94"/>
      <c r="AD138" s="94"/>
    </row>
    <row r="139" spans="1:30" ht="12.75">
      <c r="A139" s="114">
        <v>3225</v>
      </c>
      <c r="B139" s="82" t="s">
        <v>152</v>
      </c>
      <c r="C139" s="164">
        <f t="shared" si="38"/>
        <v>5500</v>
      </c>
      <c r="D139" s="94">
        <f t="shared" si="39"/>
        <v>41854.61</v>
      </c>
      <c r="E139" s="182">
        <f t="shared" si="40"/>
        <v>7.609929090909091</v>
      </c>
      <c r="F139" s="94"/>
      <c r="G139" s="94"/>
      <c r="H139" s="182"/>
      <c r="I139" s="94">
        <v>2000</v>
      </c>
      <c r="J139" s="94">
        <v>17469</v>
      </c>
      <c r="K139" s="182">
        <f>J139/I139</f>
        <v>8.7345</v>
      </c>
      <c r="L139" s="94">
        <v>1000</v>
      </c>
      <c r="M139" s="94">
        <v>20600</v>
      </c>
      <c r="N139" s="201">
        <f t="shared" si="41"/>
        <v>2060</v>
      </c>
      <c r="O139" s="94"/>
      <c r="P139" s="94"/>
      <c r="Q139" s="182"/>
      <c r="R139" s="94"/>
      <c r="S139" s="94"/>
      <c r="T139" s="201"/>
      <c r="U139" s="94"/>
      <c r="V139" s="94"/>
      <c r="W139" s="182"/>
      <c r="X139" s="94">
        <v>2500</v>
      </c>
      <c r="Y139" s="94">
        <v>3785.61</v>
      </c>
      <c r="Z139" s="201">
        <f>Y139/X139*100</f>
        <v>151.42440000000002</v>
      </c>
      <c r="AA139" s="94"/>
      <c r="AB139" s="94"/>
      <c r="AC139" s="94"/>
      <c r="AD139" s="94"/>
    </row>
    <row r="140" spans="1:30" ht="12.75">
      <c r="A140" s="114">
        <v>3227</v>
      </c>
      <c r="B140" s="82" t="s">
        <v>157</v>
      </c>
      <c r="C140" s="164">
        <f t="shared" si="38"/>
        <v>500</v>
      </c>
      <c r="D140" s="94">
        <f t="shared" si="39"/>
        <v>0</v>
      </c>
      <c r="E140" s="182">
        <f t="shared" si="40"/>
        <v>0</v>
      </c>
      <c r="F140" s="94"/>
      <c r="G140" s="94"/>
      <c r="H140" s="182"/>
      <c r="I140" s="94"/>
      <c r="J140" s="94"/>
      <c r="K140" s="182"/>
      <c r="L140" s="94">
        <v>500</v>
      </c>
      <c r="M140" s="94">
        <v>0</v>
      </c>
      <c r="N140" s="201">
        <f t="shared" si="41"/>
        <v>0</v>
      </c>
      <c r="O140" s="94"/>
      <c r="P140" s="94"/>
      <c r="Q140" s="182"/>
      <c r="R140" s="94"/>
      <c r="S140" s="94"/>
      <c r="T140" s="201"/>
      <c r="U140" s="94"/>
      <c r="V140" s="94"/>
      <c r="W140" s="182"/>
      <c r="X140" s="94"/>
      <c r="Y140" s="94"/>
      <c r="Z140" s="201"/>
      <c r="AA140" s="94"/>
      <c r="AB140" s="94"/>
      <c r="AC140" s="94"/>
      <c r="AD140" s="94"/>
    </row>
    <row r="141" spans="1:30" s="90" customFormat="1" ht="12.75">
      <c r="A141" s="54">
        <v>323</v>
      </c>
      <c r="B141" s="88" t="s">
        <v>26</v>
      </c>
      <c r="C141" s="165">
        <f>F141+I141+L141+O141+R141+X141</f>
        <v>34503</v>
      </c>
      <c r="D141" s="92">
        <f t="shared" si="39"/>
        <v>1000</v>
      </c>
      <c r="E141" s="182">
        <f t="shared" si="40"/>
        <v>0.028982986986638842</v>
      </c>
      <c r="F141" s="92"/>
      <c r="G141" s="92">
        <f>SUM(G143:G143)</f>
        <v>0</v>
      </c>
      <c r="H141" s="182"/>
      <c r="I141" s="92">
        <f>I142+I143+I144+I145</f>
        <v>4403</v>
      </c>
      <c r="J141" s="92">
        <f>SUM(J143:J143)</f>
        <v>0</v>
      </c>
      <c r="K141" s="182">
        <f>J141/I141</f>
        <v>0</v>
      </c>
      <c r="L141" s="92">
        <f>L142+L143+L144+L145</f>
        <v>100</v>
      </c>
      <c r="M141" s="92">
        <f>M142+M143</f>
        <v>1000</v>
      </c>
      <c r="N141" s="201">
        <f t="shared" si="41"/>
        <v>1000</v>
      </c>
      <c r="O141" s="92">
        <f>O142+O143+O144+O145</f>
        <v>30000</v>
      </c>
      <c r="P141" s="92">
        <f>P142+P143</f>
        <v>0</v>
      </c>
      <c r="Q141" s="182">
        <f>P141/O141*100</f>
        <v>0</v>
      </c>
      <c r="R141" s="92"/>
      <c r="S141" s="92">
        <f aca="true" t="shared" si="42" ref="S141:AD141">SUM(S143:S143)</f>
        <v>0</v>
      </c>
      <c r="T141" s="201"/>
      <c r="U141" s="92"/>
      <c r="V141" s="92"/>
      <c r="W141" s="126"/>
      <c r="X141" s="92"/>
      <c r="Y141" s="92">
        <f t="shared" si="42"/>
        <v>0</v>
      </c>
      <c r="Z141" s="201"/>
      <c r="AA141" s="92">
        <f t="shared" si="42"/>
        <v>0</v>
      </c>
      <c r="AB141" s="92">
        <f t="shared" si="42"/>
        <v>0</v>
      </c>
      <c r="AC141" s="92">
        <f t="shared" si="42"/>
        <v>0</v>
      </c>
      <c r="AD141" s="92">
        <f t="shared" si="42"/>
        <v>0</v>
      </c>
    </row>
    <row r="142" spans="1:30" s="90" customFormat="1" ht="12.75">
      <c r="A142" s="114">
        <v>3231</v>
      </c>
      <c r="B142" s="82" t="s">
        <v>110</v>
      </c>
      <c r="C142" s="164">
        <f t="shared" si="38"/>
        <v>30000</v>
      </c>
      <c r="D142" s="94">
        <f t="shared" si="39"/>
        <v>0</v>
      </c>
      <c r="E142" s="182">
        <f t="shared" si="40"/>
        <v>0</v>
      </c>
      <c r="F142" s="94"/>
      <c r="G142" s="94"/>
      <c r="H142" s="182"/>
      <c r="I142" s="94"/>
      <c r="J142" s="94"/>
      <c r="K142" s="182"/>
      <c r="L142" s="94"/>
      <c r="M142" s="94">
        <v>0</v>
      </c>
      <c r="N142" s="201"/>
      <c r="O142" s="94">
        <v>30000</v>
      </c>
      <c r="P142" s="94">
        <v>0</v>
      </c>
      <c r="Q142" s="182">
        <f>P142/O142*100</f>
        <v>0</v>
      </c>
      <c r="R142" s="94"/>
      <c r="S142" s="94"/>
      <c r="T142" s="201"/>
      <c r="U142" s="94"/>
      <c r="V142" s="94"/>
      <c r="W142" s="182"/>
      <c r="X142" s="94"/>
      <c r="Y142" s="94"/>
      <c r="Z142" s="201"/>
      <c r="AA142" s="94"/>
      <c r="AB142" s="94"/>
      <c r="AC142" s="94"/>
      <c r="AD142" s="94"/>
    </row>
    <row r="143" spans="1:30" ht="12.75">
      <c r="A143" s="114">
        <v>3234</v>
      </c>
      <c r="B143" s="82" t="s">
        <v>111</v>
      </c>
      <c r="C143" s="164">
        <f t="shared" si="38"/>
        <v>100</v>
      </c>
      <c r="D143" s="94">
        <f t="shared" si="39"/>
        <v>1000</v>
      </c>
      <c r="E143" s="182">
        <f t="shared" si="40"/>
        <v>10</v>
      </c>
      <c r="F143" s="94"/>
      <c r="G143" s="94"/>
      <c r="H143" s="182"/>
      <c r="I143" s="94"/>
      <c r="J143" s="94"/>
      <c r="K143" s="182"/>
      <c r="L143" s="94">
        <v>100</v>
      </c>
      <c r="M143" s="94">
        <v>1000</v>
      </c>
      <c r="N143" s="201">
        <f t="shared" si="41"/>
        <v>1000</v>
      </c>
      <c r="O143" s="94"/>
      <c r="P143" s="94"/>
      <c r="Q143" s="182"/>
      <c r="R143" s="94"/>
      <c r="S143" s="94"/>
      <c r="T143" s="201"/>
      <c r="U143" s="94"/>
      <c r="V143" s="94"/>
      <c r="W143" s="182"/>
      <c r="X143" s="94"/>
      <c r="Y143" s="94"/>
      <c r="Z143" s="201"/>
      <c r="AA143" s="94"/>
      <c r="AB143" s="94"/>
      <c r="AC143" s="94"/>
      <c r="AD143" s="94"/>
    </row>
    <row r="144" spans="1:30" ht="12.75">
      <c r="A144" s="114">
        <v>3237</v>
      </c>
      <c r="B144" s="82" t="s">
        <v>208</v>
      </c>
      <c r="C144" s="164">
        <f>F144+I144+L144+O144+R144+X144</f>
        <v>3403</v>
      </c>
      <c r="D144" s="94"/>
      <c r="E144" s="182">
        <f t="shared" si="40"/>
        <v>0</v>
      </c>
      <c r="F144" s="94"/>
      <c r="G144" s="94"/>
      <c r="H144" s="182"/>
      <c r="I144" s="94">
        <v>3403</v>
      </c>
      <c r="J144" s="94"/>
      <c r="K144" s="182">
        <f>J144/I144</f>
        <v>0</v>
      </c>
      <c r="L144" s="94"/>
      <c r="M144" s="94"/>
      <c r="N144" s="201"/>
      <c r="O144" s="94"/>
      <c r="P144" s="94"/>
      <c r="Q144" s="182"/>
      <c r="R144" s="94"/>
      <c r="S144" s="94"/>
      <c r="T144" s="201"/>
      <c r="U144" s="94"/>
      <c r="V144" s="94"/>
      <c r="W144" s="182"/>
      <c r="X144" s="94"/>
      <c r="Y144" s="94"/>
      <c r="Z144" s="201"/>
      <c r="AA144" s="94"/>
      <c r="AB144" s="94"/>
      <c r="AC144" s="94"/>
      <c r="AD144" s="94"/>
    </row>
    <row r="145" spans="1:30" ht="12.75">
      <c r="A145" s="114">
        <v>3238</v>
      </c>
      <c r="B145" s="82" t="s">
        <v>114</v>
      </c>
      <c r="C145" s="164">
        <f>F145+I145+L145+O145+R145+X145</f>
        <v>1000</v>
      </c>
      <c r="D145" s="94"/>
      <c r="E145" s="182">
        <f t="shared" si="40"/>
        <v>0</v>
      </c>
      <c r="F145" s="94"/>
      <c r="G145" s="94"/>
      <c r="H145" s="182"/>
      <c r="I145" s="94">
        <v>1000</v>
      </c>
      <c r="J145" s="94"/>
      <c r="K145" s="182">
        <f>J145/I145</f>
        <v>0</v>
      </c>
      <c r="L145" s="94"/>
      <c r="M145" s="94"/>
      <c r="N145" s="201"/>
      <c r="O145" s="94"/>
      <c r="P145" s="94"/>
      <c r="Q145" s="182"/>
      <c r="R145" s="94"/>
      <c r="S145" s="94"/>
      <c r="T145" s="201"/>
      <c r="U145" s="94"/>
      <c r="V145" s="94"/>
      <c r="W145" s="182"/>
      <c r="X145" s="94"/>
      <c r="Y145" s="94"/>
      <c r="Z145" s="201"/>
      <c r="AA145" s="94"/>
      <c r="AB145" s="94"/>
      <c r="AC145" s="94"/>
      <c r="AD145" s="94"/>
    </row>
    <row r="146" spans="1:30" s="90" customFormat="1" ht="27.75" customHeight="1">
      <c r="A146" s="54">
        <v>329</v>
      </c>
      <c r="B146" s="88" t="s">
        <v>116</v>
      </c>
      <c r="C146" s="165">
        <f t="shared" si="38"/>
        <v>111800</v>
      </c>
      <c r="D146" s="92">
        <f t="shared" si="39"/>
        <v>32650</v>
      </c>
      <c r="E146" s="182">
        <f t="shared" si="40"/>
        <v>0.29203935599284436</v>
      </c>
      <c r="F146" s="92"/>
      <c r="G146" s="92">
        <f>SUM(G150)</f>
        <v>0</v>
      </c>
      <c r="H146" s="182"/>
      <c r="I146" s="92">
        <f>I147+I148+I149+I150</f>
        <v>44000</v>
      </c>
      <c r="J146" s="92">
        <f>J149+J150</f>
        <v>22000</v>
      </c>
      <c r="K146" s="182">
        <f>J146/I146</f>
        <v>0.5</v>
      </c>
      <c r="L146" s="92">
        <f>L147+L148+L149+L150</f>
        <v>3800</v>
      </c>
      <c r="M146" s="92">
        <f>SUM(M147:M150)</f>
        <v>2000</v>
      </c>
      <c r="N146" s="201">
        <f t="shared" si="41"/>
        <v>52.63157894736842</v>
      </c>
      <c r="O146" s="92">
        <f>O147+O148+O149+O150</f>
        <v>55000</v>
      </c>
      <c r="P146" s="92">
        <f aca="true" t="shared" si="43" ref="P146:AD146">SUM(P150)</f>
        <v>0</v>
      </c>
      <c r="Q146" s="182">
        <f>P146/O146*100</f>
        <v>0</v>
      </c>
      <c r="R146" s="92">
        <f>SUM(R147:R150)</f>
        <v>7000</v>
      </c>
      <c r="S146" s="92">
        <f t="shared" si="43"/>
        <v>8550</v>
      </c>
      <c r="T146" s="201">
        <f>S146/R146*100</f>
        <v>122.14285714285715</v>
      </c>
      <c r="U146" s="92"/>
      <c r="V146" s="92"/>
      <c r="W146" s="126"/>
      <c r="X146" s="92">
        <f>X147+X148+X149+X150</f>
        <v>2000</v>
      </c>
      <c r="Y146" s="92">
        <f t="shared" si="43"/>
        <v>100</v>
      </c>
      <c r="Z146" s="201">
        <f>Y146/X146*100</f>
        <v>5</v>
      </c>
      <c r="AA146" s="92">
        <f t="shared" si="43"/>
        <v>0</v>
      </c>
      <c r="AB146" s="92">
        <f t="shared" si="43"/>
        <v>0</v>
      </c>
      <c r="AC146" s="92">
        <f t="shared" si="43"/>
        <v>0</v>
      </c>
      <c r="AD146" s="92">
        <f t="shared" si="43"/>
        <v>0</v>
      </c>
    </row>
    <row r="147" spans="1:30" s="90" customFormat="1" ht="12.75">
      <c r="A147" s="114">
        <v>3293</v>
      </c>
      <c r="B147" s="82" t="s">
        <v>118</v>
      </c>
      <c r="C147" s="164">
        <f t="shared" si="38"/>
        <v>1500</v>
      </c>
      <c r="D147" s="94">
        <f t="shared" si="39"/>
        <v>0</v>
      </c>
      <c r="E147" s="182">
        <f t="shared" si="40"/>
        <v>0</v>
      </c>
      <c r="F147" s="94"/>
      <c r="G147" s="92"/>
      <c r="H147" s="182"/>
      <c r="I147" s="92"/>
      <c r="J147" s="92"/>
      <c r="K147" s="182"/>
      <c r="L147" s="94">
        <v>1500</v>
      </c>
      <c r="M147" s="94">
        <v>0</v>
      </c>
      <c r="N147" s="201">
        <f t="shared" si="41"/>
        <v>0</v>
      </c>
      <c r="O147" s="94"/>
      <c r="P147" s="92"/>
      <c r="Q147" s="182"/>
      <c r="R147" s="92"/>
      <c r="S147" s="92"/>
      <c r="T147" s="201"/>
      <c r="U147" s="92"/>
      <c r="V147" s="92"/>
      <c r="W147" s="126"/>
      <c r="X147" s="92"/>
      <c r="Y147" s="92"/>
      <c r="Z147" s="201"/>
      <c r="AA147" s="92"/>
      <c r="AB147" s="92"/>
      <c r="AC147" s="92"/>
      <c r="AD147" s="92"/>
    </row>
    <row r="148" spans="1:30" s="90" customFormat="1" ht="12.75">
      <c r="A148" s="114">
        <v>3294</v>
      </c>
      <c r="B148" s="82" t="s">
        <v>158</v>
      </c>
      <c r="C148" s="164">
        <f t="shared" si="38"/>
        <v>50</v>
      </c>
      <c r="D148" s="94">
        <f t="shared" si="39"/>
        <v>0</v>
      </c>
      <c r="E148" s="182">
        <f t="shared" si="40"/>
        <v>0</v>
      </c>
      <c r="F148" s="94"/>
      <c r="G148" s="92"/>
      <c r="H148" s="182"/>
      <c r="I148" s="92"/>
      <c r="J148" s="92"/>
      <c r="K148" s="182"/>
      <c r="L148" s="94">
        <v>50</v>
      </c>
      <c r="M148" s="94">
        <v>0</v>
      </c>
      <c r="N148" s="201">
        <f t="shared" si="41"/>
        <v>0</v>
      </c>
      <c r="O148" s="94"/>
      <c r="P148" s="92"/>
      <c r="Q148" s="182"/>
      <c r="R148" s="92"/>
      <c r="S148" s="92"/>
      <c r="T148" s="201"/>
      <c r="U148" s="92"/>
      <c r="V148" s="92"/>
      <c r="W148" s="126"/>
      <c r="X148" s="92"/>
      <c r="Y148" s="92"/>
      <c r="Z148" s="201"/>
      <c r="AA148" s="92"/>
      <c r="AB148" s="92"/>
      <c r="AC148" s="92"/>
      <c r="AD148" s="92"/>
    </row>
    <row r="149" spans="1:30" s="90" customFormat="1" ht="12.75">
      <c r="A149" s="114">
        <v>3295</v>
      </c>
      <c r="B149" s="82" t="s">
        <v>153</v>
      </c>
      <c r="C149" s="164">
        <f t="shared" si="38"/>
        <v>33250</v>
      </c>
      <c r="D149" s="94">
        <f t="shared" si="39"/>
        <v>17000</v>
      </c>
      <c r="E149" s="182">
        <f t="shared" si="40"/>
        <v>0.5112781954887218</v>
      </c>
      <c r="F149" s="94"/>
      <c r="G149" s="92"/>
      <c r="H149" s="182"/>
      <c r="I149" s="94">
        <v>33000</v>
      </c>
      <c r="J149" s="94">
        <v>17000</v>
      </c>
      <c r="K149" s="182">
        <f>J149/I149</f>
        <v>0.5151515151515151</v>
      </c>
      <c r="L149" s="94">
        <v>250</v>
      </c>
      <c r="M149" s="94">
        <v>0</v>
      </c>
      <c r="N149" s="201">
        <f t="shared" si="41"/>
        <v>0</v>
      </c>
      <c r="O149" s="94"/>
      <c r="P149" s="92"/>
      <c r="Q149" s="182"/>
      <c r="R149" s="92"/>
      <c r="S149" s="92"/>
      <c r="T149" s="201"/>
      <c r="U149" s="92"/>
      <c r="V149" s="92"/>
      <c r="W149" s="126"/>
      <c r="X149" s="92"/>
      <c r="Y149" s="92"/>
      <c r="Z149" s="201"/>
      <c r="AA149" s="92"/>
      <c r="AB149" s="92"/>
      <c r="AC149" s="92"/>
      <c r="AD149" s="92"/>
    </row>
    <row r="150" spans="1:30" ht="12.75">
      <c r="A150" s="114">
        <v>3299</v>
      </c>
      <c r="B150" s="82" t="s">
        <v>116</v>
      </c>
      <c r="C150" s="164">
        <f t="shared" si="38"/>
        <v>77000</v>
      </c>
      <c r="D150" s="94">
        <f t="shared" si="39"/>
        <v>15650</v>
      </c>
      <c r="E150" s="182">
        <f t="shared" si="40"/>
        <v>0.20324675324675326</v>
      </c>
      <c r="F150" s="94"/>
      <c r="G150" s="94"/>
      <c r="H150" s="182"/>
      <c r="I150" s="94">
        <v>11000</v>
      </c>
      <c r="J150" s="94">
        <v>5000</v>
      </c>
      <c r="K150" s="182">
        <f>J150/I150</f>
        <v>0.45454545454545453</v>
      </c>
      <c r="L150" s="94">
        <v>2000</v>
      </c>
      <c r="M150" s="94">
        <v>2000</v>
      </c>
      <c r="N150" s="201">
        <f t="shared" si="41"/>
        <v>100</v>
      </c>
      <c r="O150" s="94">
        <v>55000</v>
      </c>
      <c r="P150" s="94">
        <v>0</v>
      </c>
      <c r="Q150" s="182">
        <f>P150/O150*100</f>
        <v>0</v>
      </c>
      <c r="R150" s="94">
        <v>7000</v>
      </c>
      <c r="S150" s="94">
        <v>8550</v>
      </c>
      <c r="T150" s="201">
        <f>S150/R150*100</f>
        <v>122.14285714285715</v>
      </c>
      <c r="U150" s="94"/>
      <c r="V150" s="94"/>
      <c r="W150" s="182"/>
      <c r="X150" s="94">
        <v>2000</v>
      </c>
      <c r="Y150" s="94">
        <v>100</v>
      </c>
      <c r="Z150" s="201">
        <f>Y150/X150*100</f>
        <v>5</v>
      </c>
      <c r="AA150" s="94"/>
      <c r="AB150" s="94"/>
      <c r="AC150" s="94"/>
      <c r="AD150" s="94"/>
    </row>
    <row r="151" spans="1:30" ht="12.75">
      <c r="A151" s="54">
        <v>34</v>
      </c>
      <c r="B151" s="88" t="s">
        <v>160</v>
      </c>
      <c r="C151" s="165">
        <f t="shared" si="38"/>
        <v>500</v>
      </c>
      <c r="D151" s="92">
        <f t="shared" si="39"/>
        <v>500</v>
      </c>
      <c r="E151" s="182">
        <f t="shared" si="40"/>
        <v>1</v>
      </c>
      <c r="F151" s="92"/>
      <c r="G151" s="94"/>
      <c r="H151" s="182"/>
      <c r="I151" s="94"/>
      <c r="J151" s="94"/>
      <c r="K151" s="182"/>
      <c r="L151" s="92">
        <f>L152</f>
        <v>500</v>
      </c>
      <c r="M151" s="92">
        <f>M152</f>
        <v>500</v>
      </c>
      <c r="N151" s="201">
        <f t="shared" si="41"/>
        <v>100</v>
      </c>
      <c r="O151" s="92"/>
      <c r="P151" s="94"/>
      <c r="Q151" s="182"/>
      <c r="R151" s="94"/>
      <c r="S151" s="94"/>
      <c r="T151" s="201"/>
      <c r="U151" s="94"/>
      <c r="V151" s="94"/>
      <c r="W151" s="182"/>
      <c r="X151" s="94"/>
      <c r="Y151" s="94"/>
      <c r="Z151" s="201"/>
      <c r="AA151" s="94"/>
      <c r="AB151" s="94"/>
      <c r="AC151" s="94"/>
      <c r="AD151" s="94"/>
    </row>
    <row r="152" spans="1:30" ht="12.75">
      <c r="A152" s="54">
        <v>343</v>
      </c>
      <c r="B152" s="88" t="s">
        <v>28</v>
      </c>
      <c r="C152" s="165">
        <f t="shared" si="38"/>
        <v>500</v>
      </c>
      <c r="D152" s="92">
        <f t="shared" si="39"/>
        <v>500</v>
      </c>
      <c r="E152" s="182">
        <f t="shared" si="40"/>
        <v>1</v>
      </c>
      <c r="F152" s="92"/>
      <c r="G152" s="94"/>
      <c r="H152" s="182"/>
      <c r="I152" s="94"/>
      <c r="J152" s="94"/>
      <c r="K152" s="182"/>
      <c r="L152" s="92">
        <f>L153</f>
        <v>500</v>
      </c>
      <c r="M152" s="92">
        <f>M153</f>
        <v>500</v>
      </c>
      <c r="N152" s="201">
        <f t="shared" si="41"/>
        <v>100</v>
      </c>
      <c r="O152" s="92"/>
      <c r="P152" s="94"/>
      <c r="Q152" s="182"/>
      <c r="R152" s="94"/>
      <c r="S152" s="94"/>
      <c r="T152" s="201"/>
      <c r="U152" s="94"/>
      <c r="V152" s="94"/>
      <c r="W152" s="182"/>
      <c r="X152" s="94"/>
      <c r="Y152" s="94"/>
      <c r="Z152" s="201"/>
      <c r="AA152" s="94"/>
      <c r="AB152" s="94"/>
      <c r="AC152" s="94"/>
      <c r="AD152" s="94"/>
    </row>
    <row r="153" spans="1:30" ht="25.5">
      <c r="A153" s="114">
        <v>3431</v>
      </c>
      <c r="B153" s="82" t="s">
        <v>161</v>
      </c>
      <c r="C153" s="164">
        <f t="shared" si="38"/>
        <v>500</v>
      </c>
      <c r="D153" s="94">
        <f t="shared" si="39"/>
        <v>500</v>
      </c>
      <c r="E153" s="182">
        <f t="shared" si="40"/>
        <v>1</v>
      </c>
      <c r="F153" s="94"/>
      <c r="G153" s="94"/>
      <c r="H153" s="182"/>
      <c r="I153" s="94"/>
      <c r="J153" s="94"/>
      <c r="K153" s="182"/>
      <c r="L153" s="94">
        <v>500</v>
      </c>
      <c r="M153" s="94">
        <v>500</v>
      </c>
      <c r="N153" s="201">
        <f t="shared" si="41"/>
        <v>100</v>
      </c>
      <c r="O153" s="94"/>
      <c r="P153" s="94"/>
      <c r="Q153" s="182"/>
      <c r="R153" s="94"/>
      <c r="S153" s="94"/>
      <c r="T153" s="201"/>
      <c r="U153" s="94"/>
      <c r="V153" s="94"/>
      <c r="W153" s="182"/>
      <c r="X153" s="94"/>
      <c r="Y153" s="94"/>
      <c r="Z153" s="201"/>
      <c r="AA153" s="94"/>
      <c r="AB153" s="94"/>
      <c r="AC153" s="94"/>
      <c r="AD153" s="94"/>
    </row>
    <row r="154" spans="1:30" ht="51">
      <c r="A154" s="113" t="s">
        <v>82</v>
      </c>
      <c r="B154" s="97" t="s">
        <v>81</v>
      </c>
      <c r="C154" s="171">
        <f>F154+I154+L154+O154+R154+X154</f>
        <v>10757460</v>
      </c>
      <c r="D154" s="98">
        <f>SUM(D155)</f>
        <v>11050075</v>
      </c>
      <c r="E154" s="185">
        <f>D154/C154</f>
        <v>1.027201123685331</v>
      </c>
      <c r="F154" s="98"/>
      <c r="G154" s="98">
        <f>SUM(G155)</f>
        <v>0</v>
      </c>
      <c r="H154" s="185"/>
      <c r="I154" s="98">
        <f>I155</f>
        <v>10757460</v>
      </c>
      <c r="J154" s="98">
        <f>SUM(J155)</f>
        <v>11050075</v>
      </c>
      <c r="K154" s="185">
        <f>J154/I154</f>
        <v>1.027201123685331</v>
      </c>
      <c r="L154" s="98"/>
      <c r="M154" s="98">
        <f>SUM(M155)</f>
        <v>0</v>
      </c>
      <c r="N154" s="185"/>
      <c r="O154" s="98"/>
      <c r="P154" s="98">
        <f>SUM(P155)</f>
        <v>0</v>
      </c>
      <c r="Q154" s="185"/>
      <c r="R154" s="98"/>
      <c r="S154" s="98">
        <f>SUM(S155)</f>
        <v>0</v>
      </c>
      <c r="T154" s="185"/>
      <c r="U154" s="98"/>
      <c r="V154" s="98"/>
      <c r="W154" s="207"/>
      <c r="X154" s="98"/>
      <c r="Y154" s="98">
        <f>SUM(Y155)</f>
        <v>0</v>
      </c>
      <c r="Z154" s="185"/>
      <c r="AA154" s="98">
        <f>SUM(AA155)</f>
        <v>0</v>
      </c>
      <c r="AB154" s="98">
        <f>SUM(AB155)</f>
        <v>0</v>
      </c>
      <c r="AC154" s="98">
        <f>SUM(AC155)</f>
        <v>0</v>
      </c>
      <c r="AD154" s="98">
        <f>SUM(AD155)</f>
        <v>0</v>
      </c>
    </row>
    <row r="155" spans="1:30" s="90" customFormat="1" ht="12.75">
      <c r="A155" s="115">
        <v>3</v>
      </c>
      <c r="B155" s="89" t="s">
        <v>43</v>
      </c>
      <c r="C155" s="166">
        <f aca="true" t="shared" si="44" ref="C155:C167">F155+I155+L155+O155+R155+X155</f>
        <v>10757460</v>
      </c>
      <c r="D155" s="93">
        <f aca="true" t="shared" si="45" ref="D155:D167">G155+J155+M155+P155+S155+Y155+AA155+AB155</f>
        <v>11050075</v>
      </c>
      <c r="E155" s="182">
        <f>D155/C155</f>
        <v>1.027201123685331</v>
      </c>
      <c r="F155" s="93"/>
      <c r="G155" s="93">
        <f>SUM(G156+G163)</f>
        <v>0</v>
      </c>
      <c r="H155" s="182"/>
      <c r="I155" s="93">
        <f>I156+I163</f>
        <v>10757460</v>
      </c>
      <c r="J155" s="93">
        <f>SUM(J156+J163)</f>
        <v>11050075</v>
      </c>
      <c r="K155" s="182">
        <f>J155/I155</f>
        <v>1.027201123685331</v>
      </c>
      <c r="L155" s="93"/>
      <c r="M155" s="93">
        <f>SUM(M156+M163)</f>
        <v>0</v>
      </c>
      <c r="N155" s="182"/>
      <c r="O155" s="93"/>
      <c r="P155" s="93">
        <f>SUM(P156+P163)</f>
        <v>0</v>
      </c>
      <c r="Q155" s="182"/>
      <c r="R155" s="93"/>
      <c r="S155" s="93">
        <f>SUM(S156+S163)</f>
        <v>0</v>
      </c>
      <c r="T155" s="182"/>
      <c r="U155" s="93"/>
      <c r="V155" s="93"/>
      <c r="W155" s="126"/>
      <c r="X155" s="93"/>
      <c r="Y155" s="93">
        <f>SUM(Y156+Y163)</f>
        <v>0</v>
      </c>
      <c r="Z155" s="182"/>
      <c r="AA155" s="93">
        <f>SUM(AA156+AA163)</f>
        <v>0</v>
      </c>
      <c r="AB155" s="93">
        <f>SUM(AB156+AB163)</f>
        <v>0</v>
      </c>
      <c r="AC155" s="93">
        <f>SUM(AC156+AC163)</f>
        <v>0</v>
      </c>
      <c r="AD155" s="93">
        <f>SUM(AD156+AD163)</f>
        <v>0</v>
      </c>
    </row>
    <row r="156" spans="1:30" s="90" customFormat="1" ht="12.75">
      <c r="A156" s="115">
        <v>31</v>
      </c>
      <c r="B156" s="89" t="s">
        <v>19</v>
      </c>
      <c r="C156" s="166">
        <f t="shared" si="44"/>
        <v>10416460</v>
      </c>
      <c r="D156" s="93">
        <f t="shared" si="45"/>
        <v>10770075</v>
      </c>
      <c r="E156" s="182">
        <f aca="true" t="shared" si="46" ref="E156:E165">D156/C156</f>
        <v>1.0339477135226363</v>
      </c>
      <c r="F156" s="93"/>
      <c r="G156" s="93">
        <f>SUM(G157+G159+G161)</f>
        <v>0</v>
      </c>
      <c r="H156" s="182"/>
      <c r="I156" s="93">
        <f>I157+I159+I161</f>
        <v>10416460</v>
      </c>
      <c r="J156" s="93">
        <f>SUM(J157+J159+J161)</f>
        <v>10770075</v>
      </c>
      <c r="K156" s="182">
        <f aca="true" t="shared" si="47" ref="K156:K165">J156/I156</f>
        <v>1.0339477135226363</v>
      </c>
      <c r="L156" s="93"/>
      <c r="M156" s="93">
        <f>SUM(M157+M159+M161)</f>
        <v>0</v>
      </c>
      <c r="N156" s="182"/>
      <c r="O156" s="93"/>
      <c r="P156" s="93">
        <f>SUM(P157+P159+P161)</f>
        <v>0</v>
      </c>
      <c r="Q156" s="182"/>
      <c r="R156" s="93"/>
      <c r="S156" s="93">
        <f>SUM(S157+S159+S161)</f>
        <v>0</v>
      </c>
      <c r="T156" s="182"/>
      <c r="U156" s="93"/>
      <c r="V156" s="93"/>
      <c r="W156" s="126"/>
      <c r="X156" s="93"/>
      <c r="Y156" s="93">
        <f>SUM(Y157+Y159+Y161)</f>
        <v>0</v>
      </c>
      <c r="Z156" s="182"/>
      <c r="AA156" s="93">
        <f>SUM(AA157+AA159+AA161)</f>
        <v>0</v>
      </c>
      <c r="AB156" s="93">
        <f>SUM(AB157+AB159+AB161)</f>
        <v>0</v>
      </c>
      <c r="AC156" s="93">
        <f>SUM(AC157+AC159+AC161)</f>
        <v>0</v>
      </c>
      <c r="AD156" s="93">
        <f>SUM(AD157+AD159+AD161)</f>
        <v>0</v>
      </c>
    </row>
    <row r="157" spans="1:30" s="90" customFormat="1" ht="12.75">
      <c r="A157" s="115">
        <v>311</v>
      </c>
      <c r="B157" s="89" t="s">
        <v>20</v>
      </c>
      <c r="C157" s="166">
        <f t="shared" si="44"/>
        <v>8650000</v>
      </c>
      <c r="D157" s="93">
        <f t="shared" si="45"/>
        <v>8900000</v>
      </c>
      <c r="E157" s="182">
        <f t="shared" si="46"/>
        <v>1.0289017341040463</v>
      </c>
      <c r="F157" s="93"/>
      <c r="G157" s="93">
        <f>SUM(G158)</f>
        <v>0</v>
      </c>
      <c r="H157" s="182"/>
      <c r="I157" s="93">
        <f>I158</f>
        <v>8650000</v>
      </c>
      <c r="J157" s="93">
        <f>SUM(J158)</f>
        <v>8900000</v>
      </c>
      <c r="K157" s="182">
        <f t="shared" si="47"/>
        <v>1.0289017341040463</v>
      </c>
      <c r="L157" s="93"/>
      <c r="M157" s="93">
        <f>SUM(M158)</f>
        <v>0</v>
      </c>
      <c r="N157" s="182"/>
      <c r="O157" s="93"/>
      <c r="P157" s="93">
        <f>SUM(P158)</f>
        <v>0</v>
      </c>
      <c r="Q157" s="182"/>
      <c r="R157" s="93"/>
      <c r="S157" s="93">
        <f>SUM(S158)</f>
        <v>0</v>
      </c>
      <c r="T157" s="182"/>
      <c r="U157" s="93"/>
      <c r="V157" s="93"/>
      <c r="W157" s="126"/>
      <c r="X157" s="93"/>
      <c r="Y157" s="93">
        <f>SUM(Y158)</f>
        <v>0</v>
      </c>
      <c r="Z157" s="182"/>
      <c r="AA157" s="93">
        <f>SUM(AA158)</f>
        <v>0</v>
      </c>
      <c r="AB157" s="93">
        <f>SUM(AB158)</f>
        <v>0</v>
      </c>
      <c r="AC157" s="93">
        <f>SUM(AC158)</f>
        <v>0</v>
      </c>
      <c r="AD157" s="93">
        <f>SUM(AD158)</f>
        <v>0</v>
      </c>
    </row>
    <row r="158" spans="1:30" ht="12.75">
      <c r="A158" s="114">
        <v>3111</v>
      </c>
      <c r="B158" s="82" t="s">
        <v>131</v>
      </c>
      <c r="C158" s="164">
        <f t="shared" si="44"/>
        <v>8650000</v>
      </c>
      <c r="D158" s="94">
        <f t="shared" si="45"/>
        <v>8900000</v>
      </c>
      <c r="E158" s="182">
        <f t="shared" si="46"/>
        <v>1.0289017341040463</v>
      </c>
      <c r="F158" s="94"/>
      <c r="G158" s="94"/>
      <c r="H158" s="182"/>
      <c r="I158" s="94">
        <v>8650000</v>
      </c>
      <c r="J158" s="94">
        <v>8900000</v>
      </c>
      <c r="K158" s="182">
        <f t="shared" si="47"/>
        <v>1.0289017341040463</v>
      </c>
      <c r="L158" s="94"/>
      <c r="M158" s="94"/>
      <c r="N158" s="182"/>
      <c r="O158" s="94"/>
      <c r="P158" s="94"/>
      <c r="Q158" s="182"/>
      <c r="R158" s="94"/>
      <c r="S158" s="94"/>
      <c r="T158" s="182"/>
      <c r="U158" s="94"/>
      <c r="V158" s="94"/>
      <c r="W158" s="182"/>
      <c r="X158" s="94"/>
      <c r="Y158" s="94"/>
      <c r="Z158" s="182"/>
      <c r="AA158" s="94"/>
      <c r="AB158" s="94"/>
      <c r="AC158" s="94"/>
      <c r="AD158" s="94"/>
    </row>
    <row r="159" spans="1:30" s="90" customFormat="1" ht="12.75">
      <c r="A159" s="115">
        <v>312</v>
      </c>
      <c r="B159" s="89" t="s">
        <v>21</v>
      </c>
      <c r="C159" s="166">
        <f t="shared" si="44"/>
        <v>350075</v>
      </c>
      <c r="D159" s="93">
        <f t="shared" si="45"/>
        <v>370075</v>
      </c>
      <c r="E159" s="182">
        <f t="shared" si="46"/>
        <v>1.0571306148682424</v>
      </c>
      <c r="F159" s="93"/>
      <c r="G159" s="93">
        <f>SUM(G160)</f>
        <v>0</v>
      </c>
      <c r="H159" s="182"/>
      <c r="I159" s="93">
        <f>I160</f>
        <v>350075</v>
      </c>
      <c r="J159" s="93">
        <f>SUM(J160)</f>
        <v>370075</v>
      </c>
      <c r="K159" s="182">
        <f t="shared" si="47"/>
        <v>1.0571306148682424</v>
      </c>
      <c r="L159" s="93"/>
      <c r="M159" s="93">
        <f>SUM(M160)</f>
        <v>0</v>
      </c>
      <c r="N159" s="182"/>
      <c r="O159" s="93"/>
      <c r="P159" s="93">
        <f>SUM(P160)</f>
        <v>0</v>
      </c>
      <c r="Q159" s="182"/>
      <c r="R159" s="93"/>
      <c r="S159" s="93">
        <f>SUM(S160)</f>
        <v>0</v>
      </c>
      <c r="T159" s="182"/>
      <c r="U159" s="93"/>
      <c r="V159" s="93"/>
      <c r="W159" s="126"/>
      <c r="X159" s="93"/>
      <c r="Y159" s="93">
        <f>SUM(Y160)</f>
        <v>0</v>
      </c>
      <c r="Z159" s="182"/>
      <c r="AA159" s="93">
        <f>SUM(AA160)</f>
        <v>0</v>
      </c>
      <c r="AB159" s="93">
        <f>SUM(AB160)</f>
        <v>0</v>
      </c>
      <c r="AC159" s="93">
        <f>SUM(AC160)</f>
        <v>0</v>
      </c>
      <c r="AD159" s="93">
        <f>SUM(AD160)</f>
        <v>0</v>
      </c>
    </row>
    <row r="160" spans="1:30" ht="12.75">
      <c r="A160" s="114">
        <v>3121</v>
      </c>
      <c r="B160" s="82" t="s">
        <v>21</v>
      </c>
      <c r="C160" s="164">
        <f t="shared" si="44"/>
        <v>350075</v>
      </c>
      <c r="D160" s="94">
        <f t="shared" si="45"/>
        <v>370075</v>
      </c>
      <c r="E160" s="182">
        <f t="shared" si="46"/>
        <v>1.0571306148682424</v>
      </c>
      <c r="F160" s="94"/>
      <c r="G160" s="94"/>
      <c r="H160" s="182"/>
      <c r="I160" s="94">
        <v>350075</v>
      </c>
      <c r="J160" s="94">
        <v>370075</v>
      </c>
      <c r="K160" s="182">
        <f t="shared" si="47"/>
        <v>1.0571306148682424</v>
      </c>
      <c r="L160" s="94"/>
      <c r="M160" s="94"/>
      <c r="N160" s="182"/>
      <c r="O160" s="94"/>
      <c r="P160" s="94"/>
      <c r="Q160" s="182"/>
      <c r="R160" s="94"/>
      <c r="S160" s="94"/>
      <c r="T160" s="182"/>
      <c r="U160" s="94"/>
      <c r="V160" s="94"/>
      <c r="W160" s="182"/>
      <c r="X160" s="94"/>
      <c r="Y160" s="94"/>
      <c r="Z160" s="182"/>
      <c r="AA160" s="94"/>
      <c r="AB160" s="94"/>
      <c r="AC160" s="94"/>
      <c r="AD160" s="94"/>
    </row>
    <row r="161" spans="1:30" s="90" customFormat="1" ht="12.75">
      <c r="A161" s="115">
        <v>313</v>
      </c>
      <c r="B161" s="89" t="s">
        <v>22</v>
      </c>
      <c r="C161" s="166">
        <f t="shared" si="44"/>
        <v>1416385</v>
      </c>
      <c r="D161" s="93">
        <f t="shared" si="45"/>
        <v>1500000</v>
      </c>
      <c r="E161" s="182">
        <f t="shared" si="46"/>
        <v>1.059034090307367</v>
      </c>
      <c r="F161" s="93"/>
      <c r="G161" s="93">
        <f>SUM(G162)</f>
        <v>0</v>
      </c>
      <c r="H161" s="182"/>
      <c r="I161" s="93">
        <f>I162</f>
        <v>1416385</v>
      </c>
      <c r="J161" s="93">
        <f>SUM(J162)</f>
        <v>1500000</v>
      </c>
      <c r="K161" s="182">
        <f t="shared" si="47"/>
        <v>1.059034090307367</v>
      </c>
      <c r="L161" s="93"/>
      <c r="M161" s="93">
        <f>SUM(M162)</f>
        <v>0</v>
      </c>
      <c r="N161" s="182"/>
      <c r="O161" s="93"/>
      <c r="P161" s="93">
        <f>SUM(P162)</f>
        <v>0</v>
      </c>
      <c r="Q161" s="182"/>
      <c r="R161" s="93"/>
      <c r="S161" s="93">
        <f>SUM(S162)</f>
        <v>0</v>
      </c>
      <c r="T161" s="182"/>
      <c r="U161" s="93"/>
      <c r="V161" s="93"/>
      <c r="W161" s="126"/>
      <c r="X161" s="93"/>
      <c r="Y161" s="93">
        <f>SUM(Y162)</f>
        <v>0</v>
      </c>
      <c r="Z161" s="182"/>
      <c r="AA161" s="93">
        <f>SUM(AA162)</f>
        <v>0</v>
      </c>
      <c r="AB161" s="93">
        <f>SUM(AB162)</f>
        <v>0</v>
      </c>
      <c r="AC161" s="93">
        <f>SUM(AC162)</f>
        <v>0</v>
      </c>
      <c r="AD161" s="93">
        <f>SUM(AD162)</f>
        <v>0</v>
      </c>
    </row>
    <row r="162" spans="1:30" ht="25.5">
      <c r="A162" s="114">
        <v>3132</v>
      </c>
      <c r="B162" s="82" t="s">
        <v>127</v>
      </c>
      <c r="C162" s="164">
        <f t="shared" si="44"/>
        <v>1416385</v>
      </c>
      <c r="D162" s="94">
        <f t="shared" si="45"/>
        <v>1500000</v>
      </c>
      <c r="E162" s="182">
        <f t="shared" si="46"/>
        <v>1.059034090307367</v>
      </c>
      <c r="F162" s="94"/>
      <c r="G162" s="94"/>
      <c r="H162" s="182"/>
      <c r="I162" s="94">
        <v>1416385</v>
      </c>
      <c r="J162" s="94">
        <v>1500000</v>
      </c>
      <c r="K162" s="182">
        <f t="shared" si="47"/>
        <v>1.059034090307367</v>
      </c>
      <c r="L162" s="94"/>
      <c r="M162" s="94"/>
      <c r="N162" s="182"/>
      <c r="O162" s="94"/>
      <c r="P162" s="94"/>
      <c r="Q162" s="182"/>
      <c r="R162" s="94"/>
      <c r="S162" s="94"/>
      <c r="T162" s="182"/>
      <c r="U162" s="94"/>
      <c r="V162" s="94"/>
      <c r="W162" s="182"/>
      <c r="X162" s="94"/>
      <c r="Y162" s="94"/>
      <c r="Z162" s="182"/>
      <c r="AA162" s="94"/>
      <c r="AB162" s="94"/>
      <c r="AC162" s="94"/>
      <c r="AD162" s="94"/>
    </row>
    <row r="163" spans="1:30" s="90" customFormat="1" ht="12.75">
      <c r="A163" s="115">
        <v>32</v>
      </c>
      <c r="B163" s="89" t="s">
        <v>23</v>
      </c>
      <c r="C163" s="166">
        <f t="shared" si="44"/>
        <v>341000</v>
      </c>
      <c r="D163" s="93">
        <f t="shared" si="45"/>
        <v>280000</v>
      </c>
      <c r="E163" s="182">
        <f t="shared" si="46"/>
        <v>0.8211143695014663</v>
      </c>
      <c r="F163" s="93"/>
      <c r="G163" s="93">
        <f>SUM(G164+G166)</f>
        <v>0</v>
      </c>
      <c r="H163" s="182"/>
      <c r="I163" s="93">
        <f>I164+I166</f>
        <v>341000</v>
      </c>
      <c r="J163" s="93">
        <f>SUM(J164+J166)</f>
        <v>280000</v>
      </c>
      <c r="K163" s="182">
        <f t="shared" si="47"/>
        <v>0.8211143695014663</v>
      </c>
      <c r="L163" s="93"/>
      <c r="M163" s="93">
        <f>SUM(M164+M166)</f>
        <v>0</v>
      </c>
      <c r="N163" s="182"/>
      <c r="O163" s="93"/>
      <c r="P163" s="93">
        <f>SUM(P164+P166)</f>
        <v>0</v>
      </c>
      <c r="Q163" s="182"/>
      <c r="R163" s="93"/>
      <c r="S163" s="93">
        <f>SUM(S164+S166)</f>
        <v>0</v>
      </c>
      <c r="T163" s="182"/>
      <c r="U163" s="93"/>
      <c r="V163" s="93"/>
      <c r="W163" s="126"/>
      <c r="X163" s="93"/>
      <c r="Y163" s="93">
        <f>SUM(Y164+Y166)</f>
        <v>0</v>
      </c>
      <c r="Z163" s="182"/>
      <c r="AA163" s="93">
        <f>SUM(AA164+AA166)</f>
        <v>0</v>
      </c>
      <c r="AB163" s="93">
        <f>SUM(AB164+AB166)</f>
        <v>0</v>
      </c>
      <c r="AC163" s="93">
        <f>SUM(AC164+AC166)</f>
        <v>0</v>
      </c>
      <c r="AD163" s="93">
        <f>SUM(AD164+AD166)</f>
        <v>0</v>
      </c>
    </row>
    <row r="164" spans="1:30" s="90" customFormat="1" ht="12.75">
      <c r="A164" s="115">
        <v>321</v>
      </c>
      <c r="B164" s="89" t="s">
        <v>24</v>
      </c>
      <c r="C164" s="166">
        <f t="shared" si="44"/>
        <v>341000</v>
      </c>
      <c r="D164" s="93">
        <f t="shared" si="45"/>
        <v>280000</v>
      </c>
      <c r="E164" s="182">
        <f t="shared" si="46"/>
        <v>0.8211143695014663</v>
      </c>
      <c r="F164" s="93"/>
      <c r="G164" s="93">
        <f>SUM(G165)</f>
        <v>0</v>
      </c>
      <c r="H164" s="182"/>
      <c r="I164" s="93">
        <f>I165</f>
        <v>341000</v>
      </c>
      <c r="J164" s="93">
        <f>SUM(J165)</f>
        <v>280000</v>
      </c>
      <c r="K164" s="182">
        <f t="shared" si="47"/>
        <v>0.8211143695014663</v>
      </c>
      <c r="L164" s="93"/>
      <c r="M164" s="93">
        <f>SUM(M165)</f>
        <v>0</v>
      </c>
      <c r="N164" s="182"/>
      <c r="O164" s="93"/>
      <c r="P164" s="93">
        <f>SUM(P165)</f>
        <v>0</v>
      </c>
      <c r="Q164" s="182"/>
      <c r="R164" s="93"/>
      <c r="S164" s="93">
        <f>SUM(S165)</f>
        <v>0</v>
      </c>
      <c r="T164" s="182"/>
      <c r="U164" s="93"/>
      <c r="V164" s="93"/>
      <c r="W164" s="126"/>
      <c r="X164" s="93"/>
      <c r="Y164" s="93">
        <f>SUM(Y165)</f>
        <v>0</v>
      </c>
      <c r="Z164" s="182"/>
      <c r="AA164" s="93">
        <f>SUM(AA165)</f>
        <v>0</v>
      </c>
      <c r="AB164" s="93">
        <f>SUM(AB165)</f>
        <v>0</v>
      </c>
      <c r="AC164" s="93">
        <f>SUM(AC165)</f>
        <v>0</v>
      </c>
      <c r="AD164" s="93">
        <f>SUM(AD165)</f>
        <v>0</v>
      </c>
    </row>
    <row r="165" spans="1:30" ht="25.5">
      <c r="A165" s="114">
        <v>3212</v>
      </c>
      <c r="B165" s="82" t="s">
        <v>128</v>
      </c>
      <c r="C165" s="164">
        <f t="shared" si="44"/>
        <v>341000</v>
      </c>
      <c r="D165" s="94">
        <f t="shared" si="45"/>
        <v>280000</v>
      </c>
      <c r="E165" s="182">
        <f t="shared" si="46"/>
        <v>0.8211143695014663</v>
      </c>
      <c r="F165" s="94"/>
      <c r="G165" s="94"/>
      <c r="H165" s="182"/>
      <c r="I165" s="94">
        <v>341000</v>
      </c>
      <c r="J165" s="94">
        <v>280000</v>
      </c>
      <c r="K165" s="182">
        <f t="shared" si="47"/>
        <v>0.8211143695014663</v>
      </c>
      <c r="L165" s="94"/>
      <c r="M165" s="94"/>
      <c r="N165" s="182"/>
      <c r="O165" s="94"/>
      <c r="P165" s="94"/>
      <c r="Q165" s="182"/>
      <c r="R165" s="94"/>
      <c r="S165" s="94"/>
      <c r="T165" s="182"/>
      <c r="U165" s="94"/>
      <c r="V165" s="94"/>
      <c r="W165" s="182"/>
      <c r="X165" s="94"/>
      <c r="Y165" s="94"/>
      <c r="Z165" s="182"/>
      <c r="AA165" s="94"/>
      <c r="AB165" s="94"/>
      <c r="AC165" s="94"/>
      <c r="AD165" s="94"/>
    </row>
    <row r="166" spans="1:30" s="90" customFormat="1" ht="25.5">
      <c r="A166" s="54">
        <v>329</v>
      </c>
      <c r="B166" s="88" t="s">
        <v>116</v>
      </c>
      <c r="C166" s="166">
        <f t="shared" si="44"/>
        <v>0</v>
      </c>
      <c r="D166" s="93">
        <f t="shared" si="45"/>
        <v>0</v>
      </c>
      <c r="E166" s="182"/>
      <c r="F166" s="93"/>
      <c r="G166" s="92">
        <f>SUM(G167)</f>
        <v>0</v>
      </c>
      <c r="H166" s="182"/>
      <c r="I166" s="92"/>
      <c r="J166" s="92">
        <f>SUM(J167)</f>
        <v>0</v>
      </c>
      <c r="K166" s="182"/>
      <c r="L166" s="92"/>
      <c r="M166" s="92">
        <f>SUM(M167)</f>
        <v>0</v>
      </c>
      <c r="N166" s="182"/>
      <c r="O166" s="92"/>
      <c r="P166" s="92">
        <f>SUM(P167)</f>
        <v>0</v>
      </c>
      <c r="Q166" s="182"/>
      <c r="R166" s="92"/>
      <c r="S166" s="92">
        <f>SUM(S167)</f>
        <v>0</v>
      </c>
      <c r="T166" s="182"/>
      <c r="U166" s="92"/>
      <c r="V166" s="92"/>
      <c r="W166" s="126"/>
      <c r="X166" s="92"/>
      <c r="Y166" s="92">
        <f>SUM(Y167)</f>
        <v>0</v>
      </c>
      <c r="Z166" s="182"/>
      <c r="AA166" s="92">
        <f>SUM(AA167)</f>
        <v>0</v>
      </c>
      <c r="AB166" s="92">
        <f>SUM(AB167)</f>
        <v>0</v>
      </c>
      <c r="AC166" s="92">
        <f>SUM(AC167)</f>
        <v>0</v>
      </c>
      <c r="AD166" s="92">
        <f>SUM(AD167)</f>
        <v>0</v>
      </c>
    </row>
    <row r="167" spans="1:30" ht="12.75">
      <c r="A167" s="114">
        <v>3295</v>
      </c>
      <c r="B167" s="82" t="s">
        <v>120</v>
      </c>
      <c r="C167" s="164">
        <f t="shared" si="44"/>
        <v>0</v>
      </c>
      <c r="D167" s="94">
        <f t="shared" si="45"/>
        <v>0</v>
      </c>
      <c r="E167" s="182"/>
      <c r="F167" s="94"/>
      <c r="G167" s="94"/>
      <c r="H167" s="182"/>
      <c r="I167" s="94"/>
      <c r="J167" s="94">
        <v>0</v>
      </c>
      <c r="K167" s="182"/>
      <c r="L167" s="94"/>
      <c r="M167" s="94"/>
      <c r="N167" s="182"/>
      <c r="O167" s="94"/>
      <c r="P167" s="94"/>
      <c r="Q167" s="182"/>
      <c r="R167" s="94"/>
      <c r="S167" s="94"/>
      <c r="T167" s="182"/>
      <c r="U167" s="94"/>
      <c r="V167" s="94"/>
      <c r="W167" s="182"/>
      <c r="X167" s="94"/>
      <c r="Y167" s="94"/>
      <c r="Z167" s="182"/>
      <c r="AA167" s="94"/>
      <c r="AB167" s="94"/>
      <c r="AC167" s="94"/>
      <c r="AD167" s="94"/>
    </row>
    <row r="168" spans="1:30" ht="51">
      <c r="A168" s="113" t="s">
        <v>72</v>
      </c>
      <c r="B168" s="97" t="s">
        <v>59</v>
      </c>
      <c r="C168" s="98">
        <f>F168+I168+L168+O168+R168+U168+X168</f>
        <v>4000</v>
      </c>
      <c r="D168" s="98">
        <f>SUM(D169)</f>
        <v>0</v>
      </c>
      <c r="E168" s="185">
        <f>D168/C168</f>
        <v>0</v>
      </c>
      <c r="F168" s="98"/>
      <c r="G168" s="98">
        <f>SUM(G169)</f>
        <v>0</v>
      </c>
      <c r="H168" s="185"/>
      <c r="I168" s="98"/>
      <c r="J168" s="98">
        <f>SUM(J169)</f>
        <v>0</v>
      </c>
      <c r="K168" s="185"/>
      <c r="L168" s="98"/>
      <c r="M168" s="98">
        <f>SUM(M169)</f>
        <v>0</v>
      </c>
      <c r="N168" s="185"/>
      <c r="O168" s="98"/>
      <c r="P168" s="98">
        <f>SUM(P169)</f>
        <v>0</v>
      </c>
      <c r="Q168" s="185"/>
      <c r="R168" s="98"/>
      <c r="S168" s="98">
        <f>SUM(S169)</f>
        <v>0</v>
      </c>
      <c r="T168" s="185"/>
      <c r="U168" s="98">
        <f>U169</f>
        <v>4000</v>
      </c>
      <c r="V168" s="98"/>
      <c r="W168" s="185">
        <f>V168/U168*100</f>
        <v>0</v>
      </c>
      <c r="X168" s="98"/>
      <c r="Y168" s="98">
        <f>SUM(Y169)</f>
        <v>0</v>
      </c>
      <c r="Z168" s="185"/>
      <c r="AA168" s="98">
        <f aca="true" t="shared" si="48" ref="AA168:AD169">SUM(AA169)</f>
        <v>0</v>
      </c>
      <c r="AB168" s="98">
        <f t="shared" si="48"/>
        <v>0</v>
      </c>
      <c r="AC168" s="98">
        <f t="shared" si="48"/>
        <v>0</v>
      </c>
      <c r="AD168" s="98">
        <f t="shared" si="48"/>
        <v>0</v>
      </c>
    </row>
    <row r="169" spans="1:30" s="90" customFormat="1" ht="12.75">
      <c r="A169" s="54">
        <v>3</v>
      </c>
      <c r="B169" s="88" t="s">
        <v>43</v>
      </c>
      <c r="C169" s="165">
        <f>F169+I169+L169+O169+R169+U169+X169</f>
        <v>4000</v>
      </c>
      <c r="D169" s="92">
        <f aca="true" t="shared" si="49" ref="D169:D183">G169+J169+M169+P169+S169+Y169+AA169+AB169</f>
        <v>0</v>
      </c>
      <c r="E169" s="182">
        <f>D169/C169</f>
        <v>0</v>
      </c>
      <c r="F169" s="92"/>
      <c r="G169" s="92">
        <f>SUM(G170)</f>
        <v>0</v>
      </c>
      <c r="H169" s="182"/>
      <c r="I169" s="92"/>
      <c r="J169" s="92">
        <f>SUM(J170)</f>
        <v>0</v>
      </c>
      <c r="K169" s="182"/>
      <c r="L169" s="92"/>
      <c r="M169" s="92">
        <f>SUM(M170)</f>
        <v>0</v>
      </c>
      <c r="N169" s="182"/>
      <c r="O169" s="92"/>
      <c r="P169" s="92">
        <f>SUM(P170)</f>
        <v>0</v>
      </c>
      <c r="Q169" s="182"/>
      <c r="R169" s="92"/>
      <c r="S169" s="92">
        <f>SUM(S170)</f>
        <v>0</v>
      </c>
      <c r="T169" s="182"/>
      <c r="U169" s="92">
        <f>U170</f>
        <v>4000</v>
      </c>
      <c r="V169" s="92"/>
      <c r="W169" s="182">
        <f>V169/U169*100</f>
        <v>0</v>
      </c>
      <c r="X169" s="92"/>
      <c r="Y169" s="92">
        <f>SUM(Y170)</f>
        <v>0</v>
      </c>
      <c r="Z169" s="182"/>
      <c r="AA169" s="92">
        <f t="shared" si="48"/>
        <v>0</v>
      </c>
      <c r="AB169" s="92">
        <f t="shared" si="48"/>
        <v>0</v>
      </c>
      <c r="AC169" s="92">
        <f t="shared" si="48"/>
        <v>0</v>
      </c>
      <c r="AD169" s="92">
        <f t="shared" si="48"/>
        <v>0</v>
      </c>
    </row>
    <row r="170" spans="1:30" s="90" customFormat="1" ht="12.75">
      <c r="A170" s="54">
        <v>32</v>
      </c>
      <c r="B170" s="88" t="s">
        <v>23</v>
      </c>
      <c r="C170" s="165">
        <f aca="true" t="shared" si="50" ref="C170:C182">F170+I170+L170+O170+R170+U170+X170</f>
        <v>4000</v>
      </c>
      <c r="D170" s="92">
        <f t="shared" si="49"/>
        <v>0</v>
      </c>
      <c r="E170" s="182">
        <f aca="true" t="shared" si="51" ref="E170:E183">D170/C170</f>
        <v>0</v>
      </c>
      <c r="F170" s="92"/>
      <c r="G170" s="92">
        <f>SUM(G181)</f>
        <v>0</v>
      </c>
      <c r="H170" s="182"/>
      <c r="I170" s="92"/>
      <c r="J170" s="92">
        <f>J171+J175+J179+J181</f>
        <v>0</v>
      </c>
      <c r="K170" s="182"/>
      <c r="L170" s="92"/>
      <c r="M170" s="92">
        <f>SUM(M181)</f>
        <v>0</v>
      </c>
      <c r="N170" s="182"/>
      <c r="O170" s="92"/>
      <c r="P170" s="92">
        <f>SUM(P181)</f>
        <v>0</v>
      </c>
      <c r="Q170" s="182"/>
      <c r="R170" s="92"/>
      <c r="S170" s="92">
        <f>SUM(S181)</f>
        <v>0</v>
      </c>
      <c r="T170" s="182"/>
      <c r="U170" s="92">
        <f>U171+U175+U179+U181</f>
        <v>4000</v>
      </c>
      <c r="V170" s="92"/>
      <c r="W170" s="182">
        <f aca="true" t="shared" si="52" ref="W170:W183">V170/U170*100</f>
        <v>0</v>
      </c>
      <c r="X170" s="92"/>
      <c r="Y170" s="92">
        <f>SUM(Y181)</f>
        <v>0</v>
      </c>
      <c r="Z170" s="182"/>
      <c r="AA170" s="92">
        <f>SUM(AA181)</f>
        <v>0</v>
      </c>
      <c r="AB170" s="92">
        <f>SUM(AB181)</f>
        <v>0</v>
      </c>
      <c r="AC170" s="92">
        <f>SUM(AC181)</f>
        <v>0</v>
      </c>
      <c r="AD170" s="92">
        <f>SUM(AD181)</f>
        <v>0</v>
      </c>
    </row>
    <row r="171" spans="1:30" s="90" customFormat="1" ht="12.75">
      <c r="A171" s="54">
        <v>321</v>
      </c>
      <c r="B171" s="88" t="s">
        <v>24</v>
      </c>
      <c r="C171" s="165">
        <f t="shared" si="50"/>
        <v>960</v>
      </c>
      <c r="D171" s="92">
        <f t="shared" si="49"/>
        <v>0</v>
      </c>
      <c r="E171" s="182">
        <f t="shared" si="51"/>
        <v>0</v>
      </c>
      <c r="F171" s="92"/>
      <c r="G171" s="92"/>
      <c r="H171" s="182"/>
      <c r="I171" s="92"/>
      <c r="J171" s="92">
        <f>J172+J173+J174</f>
        <v>0</v>
      </c>
      <c r="K171" s="182"/>
      <c r="L171" s="92"/>
      <c r="M171" s="92"/>
      <c r="N171" s="182"/>
      <c r="O171" s="92"/>
      <c r="P171" s="92"/>
      <c r="Q171" s="182"/>
      <c r="R171" s="92"/>
      <c r="S171" s="92"/>
      <c r="T171" s="182"/>
      <c r="U171" s="92">
        <f>U172+U173+U174</f>
        <v>960</v>
      </c>
      <c r="V171" s="92"/>
      <c r="W171" s="182">
        <f t="shared" si="52"/>
        <v>0</v>
      </c>
      <c r="X171" s="92"/>
      <c r="Y171" s="92"/>
      <c r="Z171" s="182"/>
      <c r="AA171" s="92"/>
      <c r="AB171" s="92"/>
      <c r="AC171" s="92"/>
      <c r="AD171" s="92"/>
    </row>
    <row r="172" spans="1:30" s="90" customFormat="1" ht="12.75">
      <c r="A172" s="114">
        <v>3211</v>
      </c>
      <c r="B172" s="82" t="s">
        <v>103</v>
      </c>
      <c r="C172" s="164">
        <f t="shared" si="50"/>
        <v>400</v>
      </c>
      <c r="D172" s="94">
        <f t="shared" si="49"/>
        <v>0</v>
      </c>
      <c r="E172" s="182">
        <f t="shared" si="51"/>
        <v>0</v>
      </c>
      <c r="F172" s="94"/>
      <c r="G172" s="92"/>
      <c r="H172" s="182"/>
      <c r="I172" s="92"/>
      <c r="J172" s="94">
        <v>0</v>
      </c>
      <c r="K172" s="182"/>
      <c r="L172" s="94"/>
      <c r="M172" s="92"/>
      <c r="N172" s="182"/>
      <c r="O172" s="92"/>
      <c r="P172" s="92"/>
      <c r="Q172" s="182"/>
      <c r="R172" s="92"/>
      <c r="S172" s="92"/>
      <c r="T172" s="182"/>
      <c r="U172" s="94">
        <v>400</v>
      </c>
      <c r="V172" s="92"/>
      <c r="W172" s="182">
        <f t="shared" si="52"/>
        <v>0</v>
      </c>
      <c r="X172" s="92"/>
      <c r="Y172" s="92"/>
      <c r="Z172" s="182"/>
      <c r="AA172" s="92"/>
      <c r="AB172" s="92"/>
      <c r="AC172" s="92"/>
      <c r="AD172" s="92"/>
    </row>
    <row r="173" spans="1:30" s="90" customFormat="1" ht="12.75">
      <c r="A173" s="114">
        <v>3213</v>
      </c>
      <c r="B173" s="82" t="s">
        <v>154</v>
      </c>
      <c r="C173" s="164">
        <f t="shared" si="50"/>
        <v>100</v>
      </c>
      <c r="D173" s="94">
        <f t="shared" si="49"/>
        <v>0</v>
      </c>
      <c r="E173" s="182">
        <f t="shared" si="51"/>
        <v>0</v>
      </c>
      <c r="F173" s="94"/>
      <c r="G173" s="92"/>
      <c r="H173" s="182"/>
      <c r="I173" s="92"/>
      <c r="J173" s="94">
        <v>0</v>
      </c>
      <c r="K173" s="182"/>
      <c r="L173" s="94"/>
      <c r="M173" s="92"/>
      <c r="N173" s="182"/>
      <c r="O173" s="92"/>
      <c r="P173" s="92"/>
      <c r="Q173" s="182"/>
      <c r="R173" s="92"/>
      <c r="S173" s="92"/>
      <c r="T173" s="182"/>
      <c r="U173" s="94">
        <v>100</v>
      </c>
      <c r="V173" s="92"/>
      <c r="W173" s="182">
        <f t="shared" si="52"/>
        <v>0</v>
      </c>
      <c r="X173" s="92"/>
      <c r="Y173" s="92"/>
      <c r="Z173" s="182"/>
      <c r="AA173" s="92"/>
      <c r="AB173" s="92"/>
      <c r="AC173" s="92"/>
      <c r="AD173" s="92"/>
    </row>
    <row r="174" spans="1:30" s="90" customFormat="1" ht="12.75">
      <c r="A174" s="114">
        <v>3214</v>
      </c>
      <c r="B174" s="82" t="s">
        <v>105</v>
      </c>
      <c r="C174" s="164">
        <f t="shared" si="50"/>
        <v>460</v>
      </c>
      <c r="D174" s="94">
        <f t="shared" si="49"/>
        <v>0</v>
      </c>
      <c r="E174" s="182">
        <f t="shared" si="51"/>
        <v>0</v>
      </c>
      <c r="F174" s="94"/>
      <c r="G174" s="92"/>
      <c r="H174" s="182"/>
      <c r="I174" s="92"/>
      <c r="J174" s="94">
        <v>0</v>
      </c>
      <c r="K174" s="182"/>
      <c r="L174" s="94"/>
      <c r="M174" s="92"/>
      <c r="N174" s="182"/>
      <c r="O174" s="92"/>
      <c r="P174" s="92"/>
      <c r="Q174" s="182"/>
      <c r="R174" s="92"/>
      <c r="S174" s="92"/>
      <c r="T174" s="182"/>
      <c r="U174" s="94">
        <v>460</v>
      </c>
      <c r="V174" s="92"/>
      <c r="W174" s="182">
        <f t="shared" si="52"/>
        <v>0</v>
      </c>
      <c r="X174" s="92"/>
      <c r="Y174" s="92"/>
      <c r="Z174" s="182"/>
      <c r="AA174" s="92"/>
      <c r="AB174" s="92"/>
      <c r="AC174" s="92"/>
      <c r="AD174" s="92"/>
    </row>
    <row r="175" spans="1:30" s="90" customFormat="1" ht="12.75">
      <c r="A175" s="54">
        <v>322</v>
      </c>
      <c r="B175" s="88" t="s">
        <v>25</v>
      </c>
      <c r="C175" s="165">
        <f t="shared" si="50"/>
        <v>1200</v>
      </c>
      <c r="D175" s="92">
        <f t="shared" si="49"/>
        <v>0</v>
      </c>
      <c r="E175" s="182">
        <f t="shared" si="51"/>
        <v>0</v>
      </c>
      <c r="F175" s="92"/>
      <c r="G175" s="92"/>
      <c r="H175" s="182"/>
      <c r="I175" s="92"/>
      <c r="J175" s="92">
        <f>J176+J177+J178</f>
        <v>0</v>
      </c>
      <c r="K175" s="182"/>
      <c r="L175" s="92"/>
      <c r="M175" s="92"/>
      <c r="N175" s="182"/>
      <c r="O175" s="92"/>
      <c r="P175" s="92"/>
      <c r="Q175" s="182"/>
      <c r="R175" s="92"/>
      <c r="S175" s="92"/>
      <c r="T175" s="182"/>
      <c r="U175" s="92">
        <f>U176+U177+U178</f>
        <v>1200</v>
      </c>
      <c r="V175" s="92"/>
      <c r="W175" s="182">
        <f t="shared" si="52"/>
        <v>0</v>
      </c>
      <c r="X175" s="92"/>
      <c r="Y175" s="92"/>
      <c r="Z175" s="182"/>
      <c r="AA175" s="92"/>
      <c r="AB175" s="92"/>
      <c r="AC175" s="92"/>
      <c r="AD175" s="92"/>
    </row>
    <row r="176" spans="1:30" s="90" customFormat="1" ht="12.75">
      <c r="A176" s="114">
        <v>3221</v>
      </c>
      <c r="B176" s="82" t="s">
        <v>155</v>
      </c>
      <c r="C176" s="164">
        <f t="shared" si="50"/>
        <v>400</v>
      </c>
      <c r="D176" s="94">
        <f t="shared" si="49"/>
        <v>0</v>
      </c>
      <c r="E176" s="182">
        <f t="shared" si="51"/>
        <v>0</v>
      </c>
      <c r="F176" s="94"/>
      <c r="G176" s="92"/>
      <c r="H176" s="182"/>
      <c r="I176" s="92"/>
      <c r="J176" s="94">
        <v>0</v>
      </c>
      <c r="K176" s="182"/>
      <c r="L176" s="94"/>
      <c r="M176" s="92"/>
      <c r="N176" s="182"/>
      <c r="O176" s="92"/>
      <c r="P176" s="92"/>
      <c r="Q176" s="182"/>
      <c r="R176" s="92"/>
      <c r="S176" s="92"/>
      <c r="T176" s="182"/>
      <c r="U176" s="94">
        <v>400</v>
      </c>
      <c r="V176" s="92"/>
      <c r="W176" s="182">
        <f t="shared" si="52"/>
        <v>0</v>
      </c>
      <c r="X176" s="92"/>
      <c r="Y176" s="92"/>
      <c r="Z176" s="182"/>
      <c r="AA176" s="92"/>
      <c r="AB176" s="92"/>
      <c r="AC176" s="92"/>
      <c r="AD176" s="92"/>
    </row>
    <row r="177" spans="1:30" s="90" customFormat="1" ht="12.75">
      <c r="A177" s="114">
        <v>3222</v>
      </c>
      <c r="B177" s="82" t="s">
        <v>135</v>
      </c>
      <c r="C177" s="164">
        <f t="shared" si="50"/>
        <v>400</v>
      </c>
      <c r="D177" s="94">
        <f t="shared" si="49"/>
        <v>0</v>
      </c>
      <c r="E177" s="182">
        <f t="shared" si="51"/>
        <v>0</v>
      </c>
      <c r="F177" s="94"/>
      <c r="G177" s="92"/>
      <c r="H177" s="182"/>
      <c r="I177" s="92"/>
      <c r="J177" s="94">
        <v>0</v>
      </c>
      <c r="K177" s="182"/>
      <c r="L177" s="94"/>
      <c r="M177" s="92"/>
      <c r="N177" s="182"/>
      <c r="O177" s="92"/>
      <c r="P177" s="92"/>
      <c r="Q177" s="182"/>
      <c r="R177" s="92"/>
      <c r="S177" s="92"/>
      <c r="T177" s="182"/>
      <c r="U177" s="94">
        <v>400</v>
      </c>
      <c r="V177" s="92"/>
      <c r="W177" s="182">
        <f t="shared" si="52"/>
        <v>0</v>
      </c>
      <c r="X177" s="92"/>
      <c r="Y177" s="92"/>
      <c r="Z177" s="182"/>
      <c r="AA177" s="92"/>
      <c r="AB177" s="92"/>
      <c r="AC177" s="92"/>
      <c r="AD177" s="92"/>
    </row>
    <row r="178" spans="1:30" s="90" customFormat="1" ht="12.75">
      <c r="A178" s="114">
        <v>3225</v>
      </c>
      <c r="B178" s="82" t="s">
        <v>152</v>
      </c>
      <c r="C178" s="165">
        <f t="shared" si="50"/>
        <v>400</v>
      </c>
      <c r="D178" s="94">
        <f t="shared" si="49"/>
        <v>0</v>
      </c>
      <c r="E178" s="182">
        <f t="shared" si="51"/>
        <v>0</v>
      </c>
      <c r="F178" s="94"/>
      <c r="G178" s="92"/>
      <c r="H178" s="182"/>
      <c r="I178" s="92"/>
      <c r="J178" s="94">
        <v>0</v>
      </c>
      <c r="K178" s="182"/>
      <c r="L178" s="94"/>
      <c r="M178" s="92"/>
      <c r="N178" s="182"/>
      <c r="O178" s="92"/>
      <c r="P178" s="92"/>
      <c r="Q178" s="182"/>
      <c r="R178" s="92"/>
      <c r="S178" s="92"/>
      <c r="T178" s="182"/>
      <c r="U178" s="94">
        <v>400</v>
      </c>
      <c r="V178" s="92"/>
      <c r="W178" s="182">
        <f t="shared" si="52"/>
        <v>0</v>
      </c>
      <c r="X178" s="92"/>
      <c r="Y178" s="92"/>
      <c r="Z178" s="182"/>
      <c r="AA178" s="92"/>
      <c r="AB178" s="92"/>
      <c r="AC178" s="92"/>
      <c r="AD178" s="92"/>
    </row>
    <row r="179" spans="1:30" s="90" customFormat="1" ht="12.75">
      <c r="A179" s="54">
        <v>323</v>
      </c>
      <c r="B179" s="88" t="s">
        <v>26</v>
      </c>
      <c r="C179" s="165">
        <f t="shared" si="50"/>
        <v>1000</v>
      </c>
      <c r="D179" s="92">
        <f t="shared" si="49"/>
        <v>0</v>
      </c>
      <c r="E179" s="182">
        <f t="shared" si="51"/>
        <v>0</v>
      </c>
      <c r="F179" s="92"/>
      <c r="G179" s="92"/>
      <c r="H179" s="182"/>
      <c r="I179" s="92"/>
      <c r="J179" s="92">
        <f>J180</f>
        <v>0</v>
      </c>
      <c r="K179" s="182"/>
      <c r="L179" s="92"/>
      <c r="M179" s="92"/>
      <c r="N179" s="182"/>
      <c r="O179" s="92"/>
      <c r="P179" s="92"/>
      <c r="Q179" s="182"/>
      <c r="R179" s="92"/>
      <c r="S179" s="92"/>
      <c r="T179" s="182"/>
      <c r="U179" s="92">
        <f>U180</f>
        <v>1000</v>
      </c>
      <c r="V179" s="92"/>
      <c r="W179" s="182">
        <f t="shared" si="52"/>
        <v>0</v>
      </c>
      <c r="X179" s="92"/>
      <c r="Y179" s="92"/>
      <c r="Z179" s="182"/>
      <c r="AA179" s="92"/>
      <c r="AB179" s="92"/>
      <c r="AC179" s="92"/>
      <c r="AD179" s="92"/>
    </row>
    <row r="180" spans="1:30" s="90" customFormat="1" ht="12.75">
      <c r="A180" s="114">
        <v>3237</v>
      </c>
      <c r="B180" s="82" t="s">
        <v>113</v>
      </c>
      <c r="C180" s="164">
        <f t="shared" si="50"/>
        <v>1000</v>
      </c>
      <c r="D180" s="94">
        <f t="shared" si="49"/>
        <v>0</v>
      </c>
      <c r="E180" s="182">
        <f t="shared" si="51"/>
        <v>0</v>
      </c>
      <c r="F180" s="94"/>
      <c r="G180" s="92"/>
      <c r="H180" s="182"/>
      <c r="I180" s="92"/>
      <c r="J180" s="94">
        <v>0</v>
      </c>
      <c r="K180" s="182"/>
      <c r="L180" s="94"/>
      <c r="M180" s="92"/>
      <c r="N180" s="182"/>
      <c r="O180" s="92"/>
      <c r="P180" s="92"/>
      <c r="Q180" s="182"/>
      <c r="R180" s="92"/>
      <c r="S180" s="92"/>
      <c r="T180" s="182"/>
      <c r="U180" s="94">
        <v>1000</v>
      </c>
      <c r="V180" s="92"/>
      <c r="W180" s="182">
        <f t="shared" si="52"/>
        <v>0</v>
      </c>
      <c r="X180" s="92"/>
      <c r="Y180" s="92"/>
      <c r="Z180" s="182"/>
      <c r="AA180" s="92"/>
      <c r="AB180" s="92"/>
      <c r="AC180" s="92"/>
      <c r="AD180" s="92"/>
    </row>
    <row r="181" spans="1:30" s="90" customFormat="1" ht="12.75">
      <c r="A181" s="54">
        <v>329</v>
      </c>
      <c r="B181" s="88" t="s">
        <v>166</v>
      </c>
      <c r="C181" s="165">
        <f t="shared" si="50"/>
        <v>840</v>
      </c>
      <c r="D181" s="92">
        <f t="shared" si="49"/>
        <v>0</v>
      </c>
      <c r="E181" s="182">
        <f t="shared" si="51"/>
        <v>0</v>
      </c>
      <c r="F181" s="92"/>
      <c r="G181" s="92">
        <f>SUM(G183)</f>
        <v>0</v>
      </c>
      <c r="H181" s="182"/>
      <c r="I181" s="92"/>
      <c r="J181" s="92">
        <f>J182+J183</f>
        <v>0</v>
      </c>
      <c r="K181" s="182"/>
      <c r="L181" s="92"/>
      <c r="M181" s="92">
        <f>SUM(M183)</f>
        <v>0</v>
      </c>
      <c r="N181" s="182"/>
      <c r="O181" s="92"/>
      <c r="P181" s="92">
        <f>SUM(P183)</f>
        <v>0</v>
      </c>
      <c r="Q181" s="182"/>
      <c r="R181" s="92"/>
      <c r="S181" s="92">
        <f>SUM(S183)</f>
        <v>0</v>
      </c>
      <c r="T181" s="182"/>
      <c r="U181" s="92">
        <f>U182+U183</f>
        <v>840</v>
      </c>
      <c r="V181" s="92"/>
      <c r="W181" s="182">
        <f t="shared" si="52"/>
        <v>0</v>
      </c>
      <c r="X181" s="92"/>
      <c r="Y181" s="92">
        <f>SUM(Y183)</f>
        <v>0</v>
      </c>
      <c r="Z181" s="182"/>
      <c r="AA181" s="92">
        <f>SUM(AA183)</f>
        <v>0</v>
      </c>
      <c r="AB181" s="92">
        <f>SUM(AB183)</f>
        <v>0</v>
      </c>
      <c r="AC181" s="92">
        <f>SUM(AC183)</f>
        <v>0</v>
      </c>
      <c r="AD181" s="92">
        <f>SUM(AD183)</f>
        <v>0</v>
      </c>
    </row>
    <row r="182" spans="1:30" s="90" customFormat="1" ht="12.75">
      <c r="A182" s="114">
        <v>3293</v>
      </c>
      <c r="B182" s="82" t="s">
        <v>118</v>
      </c>
      <c r="C182" s="164">
        <f t="shared" si="50"/>
        <v>200</v>
      </c>
      <c r="D182" s="94">
        <f t="shared" si="49"/>
        <v>0</v>
      </c>
      <c r="E182" s="182">
        <f t="shared" si="51"/>
        <v>0</v>
      </c>
      <c r="F182" s="94"/>
      <c r="G182" s="94"/>
      <c r="H182" s="182"/>
      <c r="I182" s="94"/>
      <c r="J182" s="94">
        <v>0</v>
      </c>
      <c r="K182" s="182"/>
      <c r="L182" s="94"/>
      <c r="M182" s="94"/>
      <c r="N182" s="182"/>
      <c r="O182" s="94"/>
      <c r="P182" s="94"/>
      <c r="Q182" s="182"/>
      <c r="R182" s="94"/>
      <c r="S182" s="94"/>
      <c r="T182" s="182"/>
      <c r="U182" s="94">
        <v>200</v>
      </c>
      <c r="V182" s="94"/>
      <c r="W182" s="182">
        <f t="shared" si="52"/>
        <v>0</v>
      </c>
      <c r="X182" s="94"/>
      <c r="Y182" s="94"/>
      <c r="Z182" s="182"/>
      <c r="AA182" s="94"/>
      <c r="AB182" s="94"/>
      <c r="AC182" s="94"/>
      <c r="AD182" s="94"/>
    </row>
    <row r="183" spans="1:30" ht="12.75">
      <c r="A183" s="114">
        <v>3299</v>
      </c>
      <c r="B183" s="82" t="s">
        <v>116</v>
      </c>
      <c r="C183" s="164">
        <f>F183+I183+L183+O183+R183+X183</f>
        <v>0</v>
      </c>
      <c r="D183" s="94">
        <f t="shared" si="49"/>
        <v>0</v>
      </c>
      <c r="E183" s="182" t="e">
        <f t="shared" si="51"/>
        <v>#DIV/0!</v>
      </c>
      <c r="F183" s="94"/>
      <c r="G183" s="94"/>
      <c r="H183" s="182"/>
      <c r="I183" s="94"/>
      <c r="J183" s="94">
        <v>0</v>
      </c>
      <c r="K183" s="182"/>
      <c r="L183" s="94"/>
      <c r="M183" s="94"/>
      <c r="N183" s="182"/>
      <c r="O183" s="94"/>
      <c r="P183" s="94"/>
      <c r="Q183" s="182"/>
      <c r="R183" s="94"/>
      <c r="S183" s="94"/>
      <c r="T183" s="182"/>
      <c r="U183" s="94">
        <v>640</v>
      </c>
      <c r="V183" s="94"/>
      <c r="W183" s="182">
        <f t="shared" si="52"/>
        <v>0</v>
      </c>
      <c r="X183" s="94"/>
      <c r="Y183" s="94"/>
      <c r="Z183" s="182"/>
      <c r="AA183" s="94"/>
      <c r="AB183" s="94"/>
      <c r="AC183" s="94"/>
      <c r="AD183" s="94"/>
    </row>
    <row r="184" spans="1:30" ht="51">
      <c r="A184" s="113" t="s">
        <v>83</v>
      </c>
      <c r="B184" s="97" t="s">
        <v>61</v>
      </c>
      <c r="C184" s="98">
        <f>F184+I184+L184+O184+R184+X184+U184</f>
        <v>8000</v>
      </c>
      <c r="D184" s="98">
        <f>SUM(D185)</f>
        <v>0</v>
      </c>
      <c r="E184" s="185">
        <f>D184/C184</f>
        <v>0</v>
      </c>
      <c r="F184" s="98"/>
      <c r="G184" s="98">
        <f>SUM(G185)</f>
        <v>0</v>
      </c>
      <c r="H184" s="185"/>
      <c r="I184" s="98"/>
      <c r="J184" s="98">
        <f>SUM(J185)</f>
        <v>0</v>
      </c>
      <c r="K184" s="185"/>
      <c r="L184" s="98"/>
      <c r="M184" s="98">
        <f>SUM(M185)</f>
        <v>0</v>
      </c>
      <c r="N184" s="185"/>
      <c r="O184" s="98"/>
      <c r="P184" s="98">
        <f>SUM(P185)</f>
        <v>0</v>
      </c>
      <c r="Q184" s="185"/>
      <c r="R184" s="98">
        <f>R185</f>
        <v>7000</v>
      </c>
      <c r="S184" s="98">
        <f>SUM(S185)</f>
        <v>0</v>
      </c>
      <c r="T184" s="185">
        <f>S184/R184*100</f>
        <v>0</v>
      </c>
      <c r="U184" s="98">
        <f>U185</f>
        <v>1000</v>
      </c>
      <c r="V184" s="98"/>
      <c r="W184" s="207"/>
      <c r="X184" s="98"/>
      <c r="Y184" s="98">
        <f>SUM(Y185)</f>
        <v>0</v>
      </c>
      <c r="Z184" s="185"/>
      <c r="AA184" s="98">
        <f aca="true" t="shared" si="53" ref="AA184:AD185">SUM(AA185)</f>
        <v>0</v>
      </c>
      <c r="AB184" s="98">
        <f t="shared" si="53"/>
        <v>0</v>
      </c>
      <c r="AC184" s="98">
        <f t="shared" si="53"/>
        <v>0</v>
      </c>
      <c r="AD184" s="98">
        <f t="shared" si="53"/>
        <v>0</v>
      </c>
    </row>
    <row r="185" spans="1:30" s="90" customFormat="1" ht="12.75">
      <c r="A185" s="54">
        <v>3</v>
      </c>
      <c r="B185" s="88" t="s">
        <v>43</v>
      </c>
      <c r="C185" s="165">
        <f aca="true" t="shared" si="54" ref="C185:C192">F185+I185+L185+O185+R185+X185</f>
        <v>7000</v>
      </c>
      <c r="D185" s="92">
        <f aca="true" t="shared" si="55" ref="D185:D190">G185+J185+M185+P185+S185+Y185+AA185+AB185</f>
        <v>0</v>
      </c>
      <c r="E185" s="182">
        <f>D185/C185</f>
        <v>0</v>
      </c>
      <c r="F185" s="92"/>
      <c r="G185" s="92">
        <f>SUM(G186)</f>
        <v>0</v>
      </c>
      <c r="H185" s="182"/>
      <c r="I185" s="92"/>
      <c r="J185" s="92">
        <f>SUM(J186)</f>
        <v>0</v>
      </c>
      <c r="K185" s="182"/>
      <c r="L185" s="92"/>
      <c r="M185" s="92">
        <f>SUM(M186)</f>
        <v>0</v>
      </c>
      <c r="N185" s="182"/>
      <c r="O185" s="92"/>
      <c r="P185" s="92">
        <f>SUM(P186)</f>
        <v>0</v>
      </c>
      <c r="Q185" s="182"/>
      <c r="R185" s="92">
        <f>R186</f>
        <v>7000</v>
      </c>
      <c r="S185" s="92">
        <f>SUM(S186)</f>
        <v>0</v>
      </c>
      <c r="T185" s="182">
        <f>S185/R185*100</f>
        <v>0</v>
      </c>
      <c r="U185" s="92">
        <f>U186</f>
        <v>1000</v>
      </c>
      <c r="V185" s="92"/>
      <c r="W185" s="126"/>
      <c r="X185" s="92"/>
      <c r="Y185" s="92">
        <f>SUM(Y186)</f>
        <v>0</v>
      </c>
      <c r="Z185" s="182"/>
      <c r="AA185" s="92">
        <f t="shared" si="53"/>
        <v>0</v>
      </c>
      <c r="AB185" s="92">
        <f t="shared" si="53"/>
        <v>0</v>
      </c>
      <c r="AC185" s="92">
        <f t="shared" si="53"/>
        <v>0</v>
      </c>
      <c r="AD185" s="92">
        <f t="shared" si="53"/>
        <v>0</v>
      </c>
    </row>
    <row r="186" spans="1:30" s="90" customFormat="1" ht="12.75">
      <c r="A186" s="54">
        <v>32</v>
      </c>
      <c r="B186" s="88" t="s">
        <v>23</v>
      </c>
      <c r="C186" s="165">
        <f t="shared" si="54"/>
        <v>7000</v>
      </c>
      <c r="D186" s="92">
        <f t="shared" si="55"/>
        <v>0</v>
      </c>
      <c r="E186" s="182">
        <f aca="true" t="shared" si="56" ref="E186:E192">D186/C186</f>
        <v>0</v>
      </c>
      <c r="F186" s="92"/>
      <c r="G186" s="92">
        <f>SUM(G187+G189)</f>
        <v>0</v>
      </c>
      <c r="H186" s="182"/>
      <c r="I186" s="92"/>
      <c r="J186" s="92">
        <f>SUM(J187+J189)</f>
        <v>0</v>
      </c>
      <c r="K186" s="182"/>
      <c r="L186" s="92"/>
      <c r="M186" s="92">
        <f>SUM(M187+M189)</f>
        <v>0</v>
      </c>
      <c r="N186" s="182"/>
      <c r="O186" s="92"/>
      <c r="P186" s="92">
        <f>SUM(P187+P189)</f>
        <v>0</v>
      </c>
      <c r="Q186" s="182"/>
      <c r="R186" s="92">
        <f>R187+R189+R191</f>
        <v>7000</v>
      </c>
      <c r="S186" s="92">
        <f>S187+S189+S191</f>
        <v>0</v>
      </c>
      <c r="T186" s="182">
        <f aca="true" t="shared" si="57" ref="T186:T192">S186/R186*100</f>
        <v>0</v>
      </c>
      <c r="U186" s="92">
        <f>U187+U189+U191</f>
        <v>1000</v>
      </c>
      <c r="V186" s="92"/>
      <c r="W186" s="126"/>
      <c r="X186" s="92"/>
      <c r="Y186" s="92">
        <f>SUM(Y187+Y189)</f>
        <v>0</v>
      </c>
      <c r="Z186" s="182"/>
      <c r="AA186" s="92">
        <f>SUM(AA187+AA189)</f>
        <v>0</v>
      </c>
      <c r="AB186" s="92">
        <f>SUM(AB187+AB189)</f>
        <v>0</v>
      </c>
      <c r="AC186" s="92">
        <f>SUM(AC187+AC189)</f>
        <v>0</v>
      </c>
      <c r="AD186" s="92">
        <f>SUM(AD187+AD189)</f>
        <v>0</v>
      </c>
    </row>
    <row r="187" spans="1:30" s="90" customFormat="1" ht="12.75">
      <c r="A187" s="54">
        <v>321</v>
      </c>
      <c r="B187" s="88" t="s">
        <v>24</v>
      </c>
      <c r="C187" s="165">
        <f t="shared" si="54"/>
        <v>0</v>
      </c>
      <c r="D187" s="92">
        <f t="shared" si="55"/>
        <v>0</v>
      </c>
      <c r="E187" s="182"/>
      <c r="F187" s="92"/>
      <c r="G187" s="92">
        <f>SUM(G188)</f>
        <v>0</v>
      </c>
      <c r="H187" s="182"/>
      <c r="I187" s="92"/>
      <c r="J187" s="92">
        <f>SUM(J188)</f>
        <v>0</v>
      </c>
      <c r="K187" s="182"/>
      <c r="L187" s="92"/>
      <c r="M187" s="92">
        <f>SUM(M188)</f>
        <v>0</v>
      </c>
      <c r="N187" s="182"/>
      <c r="O187" s="92"/>
      <c r="P187" s="92">
        <f>SUM(P188)</f>
        <v>0</v>
      </c>
      <c r="Q187" s="182"/>
      <c r="R187" s="92">
        <f>R188</f>
        <v>0</v>
      </c>
      <c r="S187" s="92">
        <f>SUM(S188)</f>
        <v>0</v>
      </c>
      <c r="T187" s="182"/>
      <c r="U187" s="92">
        <f>U188</f>
        <v>1000</v>
      </c>
      <c r="V187" s="92"/>
      <c r="W187" s="126"/>
      <c r="X187" s="92"/>
      <c r="Y187" s="92">
        <f>SUM(Y188)</f>
        <v>0</v>
      </c>
      <c r="Z187" s="182"/>
      <c r="AA187" s="92">
        <f>SUM(AA188)</f>
        <v>0</v>
      </c>
      <c r="AB187" s="92">
        <f>SUM(AB188)</f>
        <v>0</v>
      </c>
      <c r="AC187" s="92">
        <f>SUM(AC188)</f>
        <v>0</v>
      </c>
      <c r="AD187" s="92">
        <f>SUM(AD188)</f>
        <v>0</v>
      </c>
    </row>
    <row r="188" spans="1:30" ht="12.75">
      <c r="A188" s="114">
        <v>3211</v>
      </c>
      <c r="B188" s="82" t="s">
        <v>103</v>
      </c>
      <c r="C188" s="164">
        <f t="shared" si="54"/>
        <v>0</v>
      </c>
      <c r="D188" s="94">
        <f t="shared" si="55"/>
        <v>0</v>
      </c>
      <c r="E188" s="182"/>
      <c r="F188" s="94"/>
      <c r="G188" s="94"/>
      <c r="H188" s="182"/>
      <c r="I188" s="94"/>
      <c r="J188" s="94">
        <v>0</v>
      </c>
      <c r="K188" s="182"/>
      <c r="L188" s="94"/>
      <c r="M188" s="94"/>
      <c r="N188" s="182"/>
      <c r="O188" s="94"/>
      <c r="P188" s="94"/>
      <c r="Q188" s="182"/>
      <c r="R188" s="94"/>
      <c r="S188" s="94"/>
      <c r="T188" s="182"/>
      <c r="U188" s="94">
        <v>1000</v>
      </c>
      <c r="V188" s="94"/>
      <c r="W188" s="182"/>
      <c r="X188" s="94"/>
      <c r="Y188" s="94">
        <v>0</v>
      </c>
      <c r="Z188" s="182"/>
      <c r="AA188" s="94"/>
      <c r="AB188" s="94"/>
      <c r="AC188" s="94"/>
      <c r="AD188" s="94"/>
    </row>
    <row r="189" spans="1:30" s="90" customFormat="1" ht="12.75">
      <c r="A189" s="54">
        <v>323</v>
      </c>
      <c r="B189" s="88" t="s">
        <v>26</v>
      </c>
      <c r="C189" s="165">
        <f t="shared" si="54"/>
        <v>0</v>
      </c>
      <c r="D189" s="92">
        <f t="shared" si="55"/>
        <v>0</v>
      </c>
      <c r="E189" s="182"/>
      <c r="F189" s="92"/>
      <c r="G189" s="92">
        <f>SUM(G190)</f>
        <v>0</v>
      </c>
      <c r="H189" s="182"/>
      <c r="I189" s="92"/>
      <c r="J189" s="92">
        <f>SUM(J190)</f>
        <v>0</v>
      </c>
      <c r="K189" s="182"/>
      <c r="L189" s="92"/>
      <c r="M189" s="92">
        <f>SUM(M190)</f>
        <v>0</v>
      </c>
      <c r="N189" s="182"/>
      <c r="O189" s="92"/>
      <c r="P189" s="92">
        <f>SUM(P190)</f>
        <v>0</v>
      </c>
      <c r="Q189" s="182"/>
      <c r="R189" s="92">
        <f>R190</f>
        <v>0</v>
      </c>
      <c r="S189" s="92">
        <f>SUM(S190)</f>
        <v>0</v>
      </c>
      <c r="T189" s="182"/>
      <c r="U189" s="92"/>
      <c r="V189" s="92"/>
      <c r="W189" s="126"/>
      <c r="X189" s="92"/>
      <c r="Y189" s="92">
        <f>SUM(Y190)</f>
        <v>0</v>
      </c>
      <c r="Z189" s="182"/>
      <c r="AA189" s="92">
        <f>SUM(AA190)</f>
        <v>0</v>
      </c>
      <c r="AB189" s="92">
        <f>SUM(AB190)</f>
        <v>0</v>
      </c>
      <c r="AC189" s="92">
        <f>SUM(AC190)</f>
        <v>0</v>
      </c>
      <c r="AD189" s="92">
        <f>SUM(AD190)</f>
        <v>0</v>
      </c>
    </row>
    <row r="190" spans="1:30" ht="12.75">
      <c r="A190" s="114">
        <v>3231</v>
      </c>
      <c r="B190" s="82" t="s">
        <v>110</v>
      </c>
      <c r="C190" s="164">
        <f t="shared" si="54"/>
        <v>0</v>
      </c>
      <c r="D190" s="94">
        <f t="shared" si="55"/>
        <v>0</v>
      </c>
      <c r="E190" s="182"/>
      <c r="F190" s="94"/>
      <c r="G190" s="94"/>
      <c r="H190" s="182"/>
      <c r="I190" s="94"/>
      <c r="J190" s="94">
        <v>0</v>
      </c>
      <c r="K190" s="182"/>
      <c r="L190" s="94"/>
      <c r="M190" s="94"/>
      <c r="N190" s="182"/>
      <c r="O190" s="94"/>
      <c r="P190" s="94"/>
      <c r="Q190" s="182"/>
      <c r="R190" s="94"/>
      <c r="S190" s="94"/>
      <c r="T190" s="182"/>
      <c r="U190" s="94"/>
      <c r="V190" s="94"/>
      <c r="W190" s="182"/>
      <c r="X190" s="94"/>
      <c r="Y190" s="94"/>
      <c r="Z190" s="182"/>
      <c r="AA190" s="94"/>
      <c r="AB190" s="94"/>
      <c r="AC190" s="94"/>
      <c r="AD190" s="94"/>
    </row>
    <row r="191" spans="1:30" ht="12.75">
      <c r="A191" s="54">
        <v>329</v>
      </c>
      <c r="B191" s="88" t="s">
        <v>166</v>
      </c>
      <c r="C191" s="165">
        <f t="shared" si="54"/>
        <v>7000</v>
      </c>
      <c r="D191" s="92">
        <f>G191+J191+M191+P191+S191+Y191</f>
        <v>0</v>
      </c>
      <c r="E191" s="182">
        <f t="shared" si="56"/>
        <v>0</v>
      </c>
      <c r="F191" s="92"/>
      <c r="G191" s="92"/>
      <c r="H191" s="182"/>
      <c r="I191" s="92"/>
      <c r="J191" s="92"/>
      <c r="K191" s="182"/>
      <c r="L191" s="92"/>
      <c r="M191" s="92"/>
      <c r="N191" s="182"/>
      <c r="O191" s="92"/>
      <c r="P191" s="92"/>
      <c r="Q191" s="182"/>
      <c r="R191" s="92">
        <f>R192</f>
        <v>7000</v>
      </c>
      <c r="S191" s="92">
        <f>S192</f>
        <v>0</v>
      </c>
      <c r="T191" s="182">
        <f t="shared" si="57"/>
        <v>0</v>
      </c>
      <c r="U191" s="92"/>
      <c r="V191" s="92"/>
      <c r="W191" s="126"/>
      <c r="X191" s="92"/>
      <c r="Y191" s="92"/>
      <c r="Z191" s="182"/>
      <c r="AA191" s="92"/>
      <c r="AB191" s="92"/>
      <c r="AC191" s="92"/>
      <c r="AD191" s="92"/>
    </row>
    <row r="192" spans="1:30" ht="12.75">
      <c r="A192" s="114">
        <v>3299</v>
      </c>
      <c r="B192" s="82" t="s">
        <v>116</v>
      </c>
      <c r="C192" s="164">
        <f t="shared" si="54"/>
        <v>7000</v>
      </c>
      <c r="D192" s="94">
        <f>G192+J192+M192+P192+S192+Y192</f>
        <v>0</v>
      </c>
      <c r="E192" s="182">
        <f t="shared" si="56"/>
        <v>0</v>
      </c>
      <c r="F192" s="94"/>
      <c r="G192" s="94"/>
      <c r="H192" s="182"/>
      <c r="I192" s="94"/>
      <c r="J192" s="94"/>
      <c r="K192" s="182"/>
      <c r="L192" s="94"/>
      <c r="M192" s="94"/>
      <c r="N192" s="182"/>
      <c r="O192" s="94"/>
      <c r="P192" s="94"/>
      <c r="Q192" s="182"/>
      <c r="R192" s="94">
        <v>7000</v>
      </c>
      <c r="S192" s="94">
        <v>0</v>
      </c>
      <c r="T192" s="182">
        <f t="shared" si="57"/>
        <v>0</v>
      </c>
      <c r="U192" s="94"/>
      <c r="V192" s="94"/>
      <c r="W192" s="182"/>
      <c r="X192" s="94"/>
      <c r="Y192" s="94"/>
      <c r="Z192" s="182"/>
      <c r="AA192" s="94"/>
      <c r="AB192" s="94"/>
      <c r="AC192" s="94"/>
      <c r="AD192" s="94"/>
    </row>
    <row r="193" spans="1:30" s="90" customFormat="1" ht="51">
      <c r="A193" s="116" t="s">
        <v>60</v>
      </c>
      <c r="B193" s="104" t="s">
        <v>84</v>
      </c>
      <c r="C193" s="105">
        <f>F193+I193+L193+O193+R193+X193</f>
        <v>554500</v>
      </c>
      <c r="D193" s="105">
        <f>SUM(D194)</f>
        <v>384300</v>
      </c>
      <c r="E193" s="185">
        <f>D193/C193</f>
        <v>0.6930568079350766</v>
      </c>
      <c r="F193" s="105"/>
      <c r="G193" s="105">
        <f>SUM(G194)</f>
        <v>0</v>
      </c>
      <c r="H193" s="185"/>
      <c r="I193" s="105"/>
      <c r="J193" s="105">
        <f>SUM(J194)</f>
        <v>0</v>
      </c>
      <c r="K193" s="185"/>
      <c r="L193" s="105"/>
      <c r="M193" s="105">
        <f>SUM(M194)</f>
        <v>0</v>
      </c>
      <c r="N193" s="185"/>
      <c r="O193" s="105">
        <f>O194</f>
        <v>554500</v>
      </c>
      <c r="P193" s="105">
        <f>SUM(P194)</f>
        <v>384300</v>
      </c>
      <c r="Q193" s="185">
        <f>P193/O193*100</f>
        <v>69.30568079350766</v>
      </c>
      <c r="R193" s="105"/>
      <c r="S193" s="105">
        <f>SUM(S194)</f>
        <v>0</v>
      </c>
      <c r="T193" s="185"/>
      <c r="U193" s="105"/>
      <c r="V193" s="105"/>
      <c r="W193" s="207"/>
      <c r="X193" s="105"/>
      <c r="Y193" s="105">
        <f>SUM(Y194)</f>
        <v>0</v>
      </c>
      <c r="Z193" s="185"/>
      <c r="AA193" s="105">
        <f aca="true" t="shared" si="58" ref="AA193:AD194">SUM(AA194)</f>
        <v>0</v>
      </c>
      <c r="AB193" s="105">
        <f t="shared" si="58"/>
        <v>0</v>
      </c>
      <c r="AC193" s="105">
        <f t="shared" si="58"/>
        <v>0</v>
      </c>
      <c r="AD193" s="105">
        <f t="shared" si="58"/>
        <v>0</v>
      </c>
    </row>
    <row r="194" spans="1:30" s="90" customFormat="1" ht="12.75">
      <c r="A194" s="117">
        <v>3</v>
      </c>
      <c r="B194" s="89" t="s">
        <v>43</v>
      </c>
      <c r="C194" s="166">
        <f aca="true" t="shared" si="59" ref="C194:C211">F194+I194+L194+O194+R194+X194</f>
        <v>554500</v>
      </c>
      <c r="D194" s="93">
        <f aca="true" t="shared" si="60" ref="D194:D211">G194+J194+M194+P194+S194+Y194+AA194+AB194</f>
        <v>384300</v>
      </c>
      <c r="E194" s="182">
        <f>D194/C194</f>
        <v>0.6930568079350766</v>
      </c>
      <c r="F194" s="93"/>
      <c r="G194" s="93">
        <f>SUM(G195)</f>
        <v>0</v>
      </c>
      <c r="H194" s="182"/>
      <c r="I194" s="93"/>
      <c r="J194" s="93">
        <f>SUM(J195)</f>
        <v>0</v>
      </c>
      <c r="K194" s="182"/>
      <c r="L194" s="93"/>
      <c r="M194" s="93">
        <f>SUM(M195)</f>
        <v>0</v>
      </c>
      <c r="N194" s="182"/>
      <c r="O194" s="93">
        <f>O195</f>
        <v>554500</v>
      </c>
      <c r="P194" s="93">
        <f>SUM(P195)</f>
        <v>384300</v>
      </c>
      <c r="Q194" s="201">
        <f>P194/O194*100</f>
        <v>69.30568079350766</v>
      </c>
      <c r="R194" s="93"/>
      <c r="S194" s="93">
        <f>SUM(S195)</f>
        <v>0</v>
      </c>
      <c r="T194" s="182"/>
      <c r="U194" s="93"/>
      <c r="V194" s="93"/>
      <c r="W194" s="126"/>
      <c r="X194" s="93"/>
      <c r="Y194" s="93">
        <f>SUM(Y195)</f>
        <v>0</v>
      </c>
      <c r="Z194" s="182"/>
      <c r="AA194" s="93">
        <f t="shared" si="58"/>
        <v>0</v>
      </c>
      <c r="AB194" s="93">
        <f t="shared" si="58"/>
        <v>0</v>
      </c>
      <c r="AC194" s="93">
        <f t="shared" si="58"/>
        <v>0</v>
      </c>
      <c r="AD194" s="93">
        <f t="shared" si="58"/>
        <v>0</v>
      </c>
    </row>
    <row r="195" spans="1:30" s="90" customFormat="1" ht="12.75">
      <c r="A195" s="117">
        <v>32</v>
      </c>
      <c r="B195" s="89" t="s">
        <v>23</v>
      </c>
      <c r="C195" s="166">
        <f t="shared" si="59"/>
        <v>554500</v>
      </c>
      <c r="D195" s="93">
        <f t="shared" si="60"/>
        <v>384300</v>
      </c>
      <c r="E195" s="182">
        <f aca="true" t="shared" si="61" ref="E195:E211">D195/C195</f>
        <v>0.6930568079350766</v>
      </c>
      <c r="F195" s="93"/>
      <c r="G195" s="93">
        <f>SUM(G199)</f>
        <v>0</v>
      </c>
      <c r="H195" s="182"/>
      <c r="I195" s="93"/>
      <c r="J195" s="93">
        <f>SUM(J199)</f>
        <v>0</v>
      </c>
      <c r="K195" s="182"/>
      <c r="L195" s="93"/>
      <c r="M195" s="93">
        <f>SUM(M199)</f>
        <v>0</v>
      </c>
      <c r="N195" s="182"/>
      <c r="O195" s="93">
        <f>O196+O199+O205+O210</f>
        <v>554500</v>
      </c>
      <c r="P195" s="93">
        <f>SUM(P199+P196+P205+P210)</f>
        <v>384300</v>
      </c>
      <c r="Q195" s="201">
        <f aca="true" t="shared" si="62" ref="Q195:Q211">P195/O195*100</f>
        <v>69.30568079350766</v>
      </c>
      <c r="R195" s="93"/>
      <c r="S195" s="93">
        <f>SUM(S199)</f>
        <v>0</v>
      </c>
      <c r="T195" s="182"/>
      <c r="U195" s="93"/>
      <c r="V195" s="93"/>
      <c r="W195" s="126"/>
      <c r="X195" s="93"/>
      <c r="Y195" s="93">
        <f>SUM(Y199)</f>
        <v>0</v>
      </c>
      <c r="Z195" s="182"/>
      <c r="AA195" s="93">
        <f>SUM(AA199)</f>
        <v>0</v>
      </c>
      <c r="AB195" s="93">
        <f>SUM(AB199)</f>
        <v>0</v>
      </c>
      <c r="AC195" s="93">
        <f>SUM(AC199)</f>
        <v>0</v>
      </c>
      <c r="AD195" s="93">
        <f>SUM(AD199)</f>
        <v>0</v>
      </c>
    </row>
    <row r="196" spans="1:30" s="90" customFormat="1" ht="12.75">
      <c r="A196" s="117">
        <v>321</v>
      </c>
      <c r="B196" s="89" t="s">
        <v>24</v>
      </c>
      <c r="C196" s="166">
        <f t="shared" si="59"/>
        <v>2000</v>
      </c>
      <c r="D196" s="93">
        <f t="shared" si="60"/>
        <v>2000</v>
      </c>
      <c r="E196" s="182">
        <f t="shared" si="61"/>
        <v>1</v>
      </c>
      <c r="F196" s="93"/>
      <c r="G196" s="93"/>
      <c r="H196" s="182"/>
      <c r="I196" s="93"/>
      <c r="J196" s="93"/>
      <c r="K196" s="182"/>
      <c r="L196" s="93"/>
      <c r="M196" s="93"/>
      <c r="N196" s="182"/>
      <c r="O196" s="93">
        <f>O197+O198</f>
        <v>2000</v>
      </c>
      <c r="P196" s="93">
        <f>P197+P198</f>
        <v>2000</v>
      </c>
      <c r="Q196" s="201">
        <f t="shared" si="62"/>
        <v>100</v>
      </c>
      <c r="R196" s="93"/>
      <c r="S196" s="93"/>
      <c r="T196" s="182"/>
      <c r="U196" s="93"/>
      <c r="V196" s="93"/>
      <c r="W196" s="126"/>
      <c r="X196" s="93"/>
      <c r="Y196" s="93"/>
      <c r="Z196" s="182"/>
      <c r="AA196" s="93"/>
      <c r="AB196" s="93"/>
      <c r="AC196" s="93"/>
      <c r="AD196" s="93"/>
    </row>
    <row r="197" spans="1:30" s="90" customFormat="1" ht="12.75">
      <c r="A197" s="118">
        <v>3211</v>
      </c>
      <c r="B197" s="82" t="s">
        <v>103</v>
      </c>
      <c r="C197" s="164">
        <f t="shared" si="59"/>
        <v>500</v>
      </c>
      <c r="D197" s="94">
        <f t="shared" si="60"/>
        <v>500</v>
      </c>
      <c r="E197" s="182">
        <f t="shared" si="61"/>
        <v>1</v>
      </c>
      <c r="F197" s="94"/>
      <c r="G197" s="94"/>
      <c r="H197" s="182"/>
      <c r="I197" s="94"/>
      <c r="J197" s="94"/>
      <c r="K197" s="182"/>
      <c r="L197" s="94"/>
      <c r="M197" s="94"/>
      <c r="N197" s="182"/>
      <c r="O197" s="94">
        <v>500</v>
      </c>
      <c r="P197" s="94">
        <v>500</v>
      </c>
      <c r="Q197" s="201">
        <f t="shared" si="62"/>
        <v>100</v>
      </c>
      <c r="R197" s="94"/>
      <c r="S197" s="94"/>
      <c r="T197" s="182"/>
      <c r="U197" s="94"/>
      <c r="V197" s="94"/>
      <c r="W197" s="182"/>
      <c r="X197" s="94"/>
      <c r="Y197" s="94"/>
      <c r="Z197" s="182"/>
      <c r="AA197" s="94"/>
      <c r="AB197" s="94"/>
      <c r="AC197" s="94"/>
      <c r="AD197" s="94"/>
    </row>
    <row r="198" spans="1:30" s="90" customFormat="1" ht="12.75">
      <c r="A198" s="118">
        <v>3213</v>
      </c>
      <c r="B198" s="82" t="s">
        <v>104</v>
      </c>
      <c r="C198" s="164">
        <f t="shared" si="59"/>
        <v>1500</v>
      </c>
      <c r="D198" s="94">
        <f t="shared" si="60"/>
        <v>1500</v>
      </c>
      <c r="E198" s="182">
        <f t="shared" si="61"/>
        <v>1</v>
      </c>
      <c r="F198" s="94"/>
      <c r="G198" s="94"/>
      <c r="H198" s="182"/>
      <c r="I198" s="94"/>
      <c r="J198" s="94"/>
      <c r="K198" s="182"/>
      <c r="L198" s="94"/>
      <c r="M198" s="94"/>
      <c r="N198" s="182"/>
      <c r="O198" s="94">
        <v>1500</v>
      </c>
      <c r="P198" s="94">
        <v>1500</v>
      </c>
      <c r="Q198" s="201">
        <f t="shared" si="62"/>
        <v>100</v>
      </c>
      <c r="R198" s="94"/>
      <c r="S198" s="94"/>
      <c r="T198" s="182"/>
      <c r="U198" s="94"/>
      <c r="V198" s="94"/>
      <c r="W198" s="182"/>
      <c r="X198" s="94"/>
      <c r="Y198" s="94"/>
      <c r="Z198" s="182"/>
      <c r="AA198" s="94"/>
      <c r="AB198" s="94"/>
      <c r="AC198" s="94"/>
      <c r="AD198" s="94"/>
    </row>
    <row r="199" spans="1:30" s="90" customFormat="1" ht="12.75">
      <c r="A199" s="117">
        <v>322</v>
      </c>
      <c r="B199" s="89" t="s">
        <v>25</v>
      </c>
      <c r="C199" s="166">
        <f t="shared" si="59"/>
        <v>522500</v>
      </c>
      <c r="D199" s="93">
        <f t="shared" si="60"/>
        <v>359900</v>
      </c>
      <c r="E199" s="182">
        <f t="shared" si="61"/>
        <v>0.6888038277511962</v>
      </c>
      <c r="F199" s="93"/>
      <c r="G199" s="93">
        <f>SUM(G200:G203)</f>
        <v>0</v>
      </c>
      <c r="H199" s="182"/>
      <c r="I199" s="93"/>
      <c r="J199" s="93">
        <f>SUM(J200:J203)</f>
        <v>0</v>
      </c>
      <c r="K199" s="182"/>
      <c r="L199" s="93"/>
      <c r="M199" s="93">
        <f>SUM(M200:M203)</f>
        <v>0</v>
      </c>
      <c r="N199" s="182"/>
      <c r="O199" s="93">
        <f>O200+O201+O202+O203+O204</f>
        <v>522500</v>
      </c>
      <c r="P199" s="93">
        <f>SUM(P200:P204)</f>
        <v>359900</v>
      </c>
      <c r="Q199" s="201">
        <f t="shared" si="62"/>
        <v>68.88038277511961</v>
      </c>
      <c r="R199" s="93"/>
      <c r="S199" s="93">
        <f>SUM(S200:S203)</f>
        <v>0</v>
      </c>
      <c r="T199" s="182"/>
      <c r="U199" s="93"/>
      <c r="V199" s="93"/>
      <c r="W199" s="126"/>
      <c r="X199" s="93"/>
      <c r="Y199" s="93">
        <f>SUM(Y200:Y203)</f>
        <v>0</v>
      </c>
      <c r="Z199" s="182"/>
      <c r="AA199" s="93">
        <f>SUM(AA200:AA203)</f>
        <v>0</v>
      </c>
      <c r="AB199" s="93">
        <f>SUM(AB200:AB203)</f>
        <v>0</v>
      </c>
      <c r="AC199" s="93">
        <f>SUM(AC200:AC203)</f>
        <v>0</v>
      </c>
      <c r="AD199" s="93">
        <f>SUM(AD200:AD203)</f>
        <v>0</v>
      </c>
    </row>
    <row r="200" spans="1:30" s="91" customFormat="1" ht="12.75" customHeight="1">
      <c r="A200" s="118">
        <v>3221</v>
      </c>
      <c r="B200" s="82" t="s">
        <v>164</v>
      </c>
      <c r="C200" s="164">
        <f t="shared" si="59"/>
        <v>20000</v>
      </c>
      <c r="D200" s="94">
        <f t="shared" si="60"/>
        <v>10000</v>
      </c>
      <c r="E200" s="182">
        <f t="shared" si="61"/>
        <v>0.5</v>
      </c>
      <c r="F200" s="94"/>
      <c r="G200" s="94"/>
      <c r="H200" s="182"/>
      <c r="I200" s="94"/>
      <c r="J200" s="94"/>
      <c r="K200" s="182"/>
      <c r="L200" s="94"/>
      <c r="M200" s="94"/>
      <c r="N200" s="182"/>
      <c r="O200" s="94">
        <v>20000</v>
      </c>
      <c r="P200" s="94">
        <v>10000</v>
      </c>
      <c r="Q200" s="201">
        <f t="shared" si="62"/>
        <v>50</v>
      </c>
      <c r="R200" s="94"/>
      <c r="S200" s="94"/>
      <c r="T200" s="182"/>
      <c r="U200" s="94"/>
      <c r="V200" s="94"/>
      <c r="W200" s="182"/>
      <c r="X200" s="94"/>
      <c r="Y200" s="94"/>
      <c r="Z200" s="182"/>
      <c r="AA200" s="94"/>
      <c r="AB200" s="94"/>
      <c r="AC200" s="94"/>
      <c r="AD200" s="94"/>
    </row>
    <row r="201" spans="1:30" s="91" customFormat="1" ht="12.75">
      <c r="A201" s="118">
        <v>3222</v>
      </c>
      <c r="B201" s="82" t="s">
        <v>135</v>
      </c>
      <c r="C201" s="164">
        <f t="shared" si="59"/>
        <v>450000</v>
      </c>
      <c r="D201" s="94">
        <f t="shared" si="60"/>
        <v>322900</v>
      </c>
      <c r="E201" s="182">
        <f t="shared" si="61"/>
        <v>0.7175555555555555</v>
      </c>
      <c r="F201" s="94"/>
      <c r="G201" s="94"/>
      <c r="H201" s="182"/>
      <c r="I201" s="94"/>
      <c r="J201" s="94"/>
      <c r="K201" s="182"/>
      <c r="L201" s="94"/>
      <c r="M201" s="94"/>
      <c r="N201" s="182"/>
      <c r="O201" s="94">
        <v>450000</v>
      </c>
      <c r="P201" s="94">
        <v>322900</v>
      </c>
      <c r="Q201" s="201">
        <f t="shared" si="62"/>
        <v>71.75555555555555</v>
      </c>
      <c r="R201" s="94"/>
      <c r="S201" s="94">
        <v>0</v>
      </c>
      <c r="T201" s="182"/>
      <c r="U201" s="94"/>
      <c r="V201" s="94"/>
      <c r="W201" s="182"/>
      <c r="X201" s="94"/>
      <c r="Y201" s="94"/>
      <c r="Z201" s="182"/>
      <c r="AA201" s="94"/>
      <c r="AB201" s="94"/>
      <c r="AC201" s="94"/>
      <c r="AD201" s="94"/>
    </row>
    <row r="202" spans="1:30" s="91" customFormat="1" ht="12.75">
      <c r="A202" s="118">
        <v>3223</v>
      </c>
      <c r="B202" s="82" t="s">
        <v>107</v>
      </c>
      <c r="C202" s="164">
        <f t="shared" si="59"/>
        <v>25000</v>
      </c>
      <c r="D202" s="94">
        <f t="shared" si="60"/>
        <v>25000</v>
      </c>
      <c r="E202" s="182">
        <f t="shared" si="61"/>
        <v>1</v>
      </c>
      <c r="F202" s="94"/>
      <c r="G202" s="94"/>
      <c r="H202" s="182"/>
      <c r="I202" s="94"/>
      <c r="J202" s="94"/>
      <c r="K202" s="182"/>
      <c r="L202" s="94"/>
      <c r="M202" s="94"/>
      <c r="N202" s="182"/>
      <c r="O202" s="94">
        <v>25000</v>
      </c>
      <c r="P202" s="94">
        <v>25000</v>
      </c>
      <c r="Q202" s="201">
        <f t="shared" si="62"/>
        <v>100</v>
      </c>
      <c r="R202" s="94"/>
      <c r="S202" s="94"/>
      <c r="T202" s="182"/>
      <c r="U202" s="94"/>
      <c r="V202" s="94"/>
      <c r="W202" s="182"/>
      <c r="X202" s="94"/>
      <c r="Y202" s="94"/>
      <c r="Z202" s="182"/>
      <c r="AA202" s="94"/>
      <c r="AB202" s="94"/>
      <c r="AC202" s="94"/>
      <c r="AD202" s="94"/>
    </row>
    <row r="203" spans="1:30" s="91" customFormat="1" ht="12.75">
      <c r="A203" s="118">
        <v>3225</v>
      </c>
      <c r="B203" s="82" t="s">
        <v>108</v>
      </c>
      <c r="C203" s="164">
        <f t="shared" si="59"/>
        <v>20000</v>
      </c>
      <c r="D203" s="94">
        <f t="shared" si="60"/>
        <v>2000</v>
      </c>
      <c r="E203" s="182">
        <f t="shared" si="61"/>
        <v>0.1</v>
      </c>
      <c r="F203" s="94"/>
      <c r="G203" s="94"/>
      <c r="H203" s="182"/>
      <c r="I203" s="94"/>
      <c r="J203" s="94"/>
      <c r="K203" s="182"/>
      <c r="L203" s="94"/>
      <c r="M203" s="94"/>
      <c r="N203" s="182"/>
      <c r="O203" s="94">
        <v>20000</v>
      </c>
      <c r="P203" s="94">
        <v>2000</v>
      </c>
      <c r="Q203" s="201">
        <f t="shared" si="62"/>
        <v>10</v>
      </c>
      <c r="R203" s="94"/>
      <c r="S203" s="94"/>
      <c r="T203" s="182"/>
      <c r="U203" s="94"/>
      <c r="V203" s="94"/>
      <c r="W203" s="182"/>
      <c r="X203" s="94"/>
      <c r="Y203" s="94"/>
      <c r="Z203" s="182"/>
      <c r="AA203" s="94"/>
      <c r="AB203" s="94"/>
      <c r="AC203" s="94"/>
      <c r="AD203" s="94"/>
    </row>
    <row r="204" spans="1:30" s="91" customFormat="1" ht="12.75">
      <c r="A204" s="118">
        <v>3227</v>
      </c>
      <c r="B204" s="82" t="s">
        <v>157</v>
      </c>
      <c r="C204" s="164">
        <f t="shared" si="59"/>
        <v>7500</v>
      </c>
      <c r="D204" s="94">
        <f t="shared" si="60"/>
        <v>0</v>
      </c>
      <c r="E204" s="182">
        <f t="shared" si="61"/>
        <v>0</v>
      </c>
      <c r="F204" s="94"/>
      <c r="G204" s="94"/>
      <c r="H204" s="182"/>
      <c r="I204" s="94"/>
      <c r="J204" s="94"/>
      <c r="K204" s="182"/>
      <c r="L204" s="94"/>
      <c r="M204" s="94"/>
      <c r="N204" s="182"/>
      <c r="O204" s="94">
        <v>7500</v>
      </c>
      <c r="P204" s="94">
        <v>0</v>
      </c>
      <c r="Q204" s="201">
        <f t="shared" si="62"/>
        <v>0</v>
      </c>
      <c r="R204" s="94"/>
      <c r="S204" s="94"/>
      <c r="T204" s="182"/>
      <c r="U204" s="94"/>
      <c r="V204" s="94"/>
      <c r="W204" s="182"/>
      <c r="X204" s="94"/>
      <c r="Y204" s="94"/>
      <c r="Z204" s="182"/>
      <c r="AA204" s="94"/>
      <c r="AB204" s="94"/>
      <c r="AC204" s="94"/>
      <c r="AD204" s="94"/>
    </row>
    <row r="205" spans="1:30" s="90" customFormat="1" ht="12.75">
      <c r="A205" s="117">
        <v>323</v>
      </c>
      <c r="B205" s="89" t="s">
        <v>26</v>
      </c>
      <c r="C205" s="166">
        <f t="shared" si="59"/>
        <v>28500</v>
      </c>
      <c r="D205" s="93">
        <f t="shared" si="60"/>
        <v>20900</v>
      </c>
      <c r="E205" s="182">
        <f t="shared" si="61"/>
        <v>0.7333333333333333</v>
      </c>
      <c r="F205" s="93"/>
      <c r="G205" s="93">
        <f>SUM(G208)</f>
        <v>0</v>
      </c>
      <c r="H205" s="182"/>
      <c r="I205" s="93"/>
      <c r="J205" s="93">
        <f>SUM(J208)</f>
        <v>0</v>
      </c>
      <c r="K205" s="182"/>
      <c r="L205" s="93"/>
      <c r="M205" s="93">
        <f>SUM(M208)</f>
        <v>0</v>
      </c>
      <c r="N205" s="182"/>
      <c r="O205" s="93">
        <f>O206+O207+O208+O209</f>
        <v>28500</v>
      </c>
      <c r="P205" s="93">
        <f>SUM(P206:P209)</f>
        <v>20900</v>
      </c>
      <c r="Q205" s="201">
        <f t="shared" si="62"/>
        <v>73.33333333333333</v>
      </c>
      <c r="R205" s="93"/>
      <c r="S205" s="93">
        <f>SUM(S208)</f>
        <v>0</v>
      </c>
      <c r="T205" s="182"/>
      <c r="U205" s="93"/>
      <c r="V205" s="93"/>
      <c r="W205" s="126"/>
      <c r="X205" s="93"/>
      <c r="Y205" s="93">
        <f>SUM(Y208)</f>
        <v>0</v>
      </c>
      <c r="Z205" s="182"/>
      <c r="AA205" s="93">
        <f>SUM(AA208)</f>
        <v>0</v>
      </c>
      <c r="AB205" s="93">
        <f>SUM(AB208)</f>
        <v>0</v>
      </c>
      <c r="AC205" s="93">
        <f>SUM(AC208)</f>
        <v>0</v>
      </c>
      <c r="AD205" s="93">
        <f>SUM(AD208)</f>
        <v>0</v>
      </c>
    </row>
    <row r="206" spans="1:30" s="90" customFormat="1" ht="12.75">
      <c r="A206" s="118">
        <v>3231</v>
      </c>
      <c r="B206" s="82" t="s">
        <v>110</v>
      </c>
      <c r="C206" s="164">
        <f t="shared" si="59"/>
        <v>1500</v>
      </c>
      <c r="D206" s="94">
        <f t="shared" si="60"/>
        <v>1500</v>
      </c>
      <c r="E206" s="182">
        <f t="shared" si="61"/>
        <v>1</v>
      </c>
      <c r="F206" s="94"/>
      <c r="G206" s="94"/>
      <c r="H206" s="182"/>
      <c r="I206" s="94"/>
      <c r="J206" s="94"/>
      <c r="K206" s="182"/>
      <c r="L206" s="94"/>
      <c r="M206" s="94"/>
      <c r="N206" s="182"/>
      <c r="O206" s="94">
        <v>1500</v>
      </c>
      <c r="P206" s="94">
        <v>1500</v>
      </c>
      <c r="Q206" s="201">
        <f t="shared" si="62"/>
        <v>100</v>
      </c>
      <c r="R206" s="94"/>
      <c r="S206" s="94"/>
      <c r="T206" s="182"/>
      <c r="U206" s="94"/>
      <c r="V206" s="94"/>
      <c r="W206" s="182"/>
      <c r="X206" s="94"/>
      <c r="Y206" s="94"/>
      <c r="Z206" s="182"/>
      <c r="AA206" s="94"/>
      <c r="AB206" s="94"/>
      <c r="AC206" s="94"/>
      <c r="AD206" s="94"/>
    </row>
    <row r="207" spans="1:30" s="90" customFormat="1" ht="12.75">
      <c r="A207" s="118">
        <v>3234</v>
      </c>
      <c r="B207" s="82" t="s">
        <v>111</v>
      </c>
      <c r="C207" s="164">
        <f t="shared" si="59"/>
        <v>17000</v>
      </c>
      <c r="D207" s="94">
        <f t="shared" si="60"/>
        <v>8500</v>
      </c>
      <c r="E207" s="182">
        <f t="shared" si="61"/>
        <v>0.5</v>
      </c>
      <c r="F207" s="94"/>
      <c r="G207" s="94"/>
      <c r="H207" s="182"/>
      <c r="I207" s="94"/>
      <c r="J207" s="94"/>
      <c r="K207" s="182"/>
      <c r="L207" s="94"/>
      <c r="M207" s="94"/>
      <c r="N207" s="182"/>
      <c r="O207" s="94">
        <v>17000</v>
      </c>
      <c r="P207" s="94">
        <v>8500</v>
      </c>
      <c r="Q207" s="201">
        <f t="shared" si="62"/>
        <v>50</v>
      </c>
      <c r="R207" s="94"/>
      <c r="S207" s="94"/>
      <c r="T207" s="182"/>
      <c r="U207" s="94"/>
      <c r="V207" s="94"/>
      <c r="W207" s="182"/>
      <c r="X207" s="94"/>
      <c r="Y207" s="94"/>
      <c r="Z207" s="182"/>
      <c r="AA207" s="94"/>
      <c r="AB207" s="94"/>
      <c r="AC207" s="94"/>
      <c r="AD207" s="94"/>
    </row>
    <row r="208" spans="1:30" s="91" customFormat="1" ht="12.75">
      <c r="A208" s="118">
        <v>3236</v>
      </c>
      <c r="B208" s="82" t="s">
        <v>112</v>
      </c>
      <c r="C208" s="164">
        <f t="shared" si="59"/>
        <v>9000</v>
      </c>
      <c r="D208" s="94">
        <f t="shared" si="60"/>
        <v>9000</v>
      </c>
      <c r="E208" s="182">
        <f t="shared" si="61"/>
        <v>1</v>
      </c>
      <c r="F208" s="94"/>
      <c r="G208" s="94"/>
      <c r="H208" s="182"/>
      <c r="I208" s="94"/>
      <c r="J208" s="94"/>
      <c r="K208" s="182"/>
      <c r="L208" s="94"/>
      <c r="M208" s="94"/>
      <c r="N208" s="182"/>
      <c r="O208" s="94">
        <v>9000</v>
      </c>
      <c r="P208" s="94">
        <v>9000</v>
      </c>
      <c r="Q208" s="201">
        <f t="shared" si="62"/>
        <v>100</v>
      </c>
      <c r="R208" s="94"/>
      <c r="S208" s="94"/>
      <c r="T208" s="182"/>
      <c r="U208" s="94"/>
      <c r="V208" s="94"/>
      <c r="W208" s="182"/>
      <c r="X208" s="94"/>
      <c r="Y208" s="94"/>
      <c r="Z208" s="182"/>
      <c r="AA208" s="94"/>
      <c r="AB208" s="94"/>
      <c r="AC208" s="94"/>
      <c r="AD208" s="94"/>
    </row>
    <row r="209" spans="1:30" s="91" customFormat="1" ht="12.75">
      <c r="A209" s="118">
        <v>3239</v>
      </c>
      <c r="B209" s="82" t="s">
        <v>115</v>
      </c>
      <c r="C209" s="164">
        <f t="shared" si="59"/>
        <v>1000</v>
      </c>
      <c r="D209" s="94">
        <f t="shared" si="60"/>
        <v>1900</v>
      </c>
      <c r="E209" s="182">
        <f t="shared" si="61"/>
        <v>1.9</v>
      </c>
      <c r="F209" s="94"/>
      <c r="G209" s="94"/>
      <c r="H209" s="182"/>
      <c r="I209" s="94"/>
      <c r="J209" s="94"/>
      <c r="K209" s="182"/>
      <c r="L209" s="94"/>
      <c r="M209" s="94"/>
      <c r="N209" s="182"/>
      <c r="O209" s="94">
        <v>1000</v>
      </c>
      <c r="P209" s="94">
        <v>1900</v>
      </c>
      <c r="Q209" s="201">
        <f t="shared" si="62"/>
        <v>190</v>
      </c>
      <c r="R209" s="94"/>
      <c r="S209" s="94"/>
      <c r="T209" s="182"/>
      <c r="U209" s="94"/>
      <c r="V209" s="94"/>
      <c r="W209" s="182"/>
      <c r="X209" s="94"/>
      <c r="Y209" s="94"/>
      <c r="Z209" s="182"/>
      <c r="AA209" s="94"/>
      <c r="AB209" s="94"/>
      <c r="AC209" s="94"/>
      <c r="AD209" s="94"/>
    </row>
    <row r="210" spans="1:30" s="91" customFormat="1" ht="12.75">
      <c r="A210" s="125">
        <v>329</v>
      </c>
      <c r="B210" s="86" t="s">
        <v>163</v>
      </c>
      <c r="C210" s="166">
        <f t="shared" si="59"/>
        <v>1500</v>
      </c>
      <c r="D210" s="93">
        <f t="shared" si="60"/>
        <v>1500</v>
      </c>
      <c r="E210" s="182">
        <f t="shared" si="61"/>
        <v>1</v>
      </c>
      <c r="F210" s="93"/>
      <c r="G210" s="126"/>
      <c r="H210" s="182"/>
      <c r="I210" s="126"/>
      <c r="J210" s="126"/>
      <c r="K210" s="182"/>
      <c r="L210" s="126"/>
      <c r="M210" s="126"/>
      <c r="N210" s="182"/>
      <c r="O210" s="126">
        <f>O211</f>
        <v>1500</v>
      </c>
      <c r="P210" s="126">
        <f>P211</f>
        <v>1500</v>
      </c>
      <c r="Q210" s="201">
        <f t="shared" si="62"/>
        <v>100</v>
      </c>
      <c r="R210" s="126"/>
      <c r="S210" s="126"/>
      <c r="T210" s="182"/>
      <c r="U210" s="126"/>
      <c r="V210" s="126"/>
      <c r="W210" s="126"/>
      <c r="X210" s="126"/>
      <c r="Y210" s="126"/>
      <c r="Z210" s="182"/>
      <c r="AA210" s="126"/>
      <c r="AB210" s="126"/>
      <c r="AC210" s="126"/>
      <c r="AD210" s="126"/>
    </row>
    <row r="211" spans="1:30" s="91" customFormat="1" ht="12.75">
      <c r="A211" s="118">
        <v>3299</v>
      </c>
      <c r="B211" s="82" t="s">
        <v>116</v>
      </c>
      <c r="C211" s="164">
        <f t="shared" si="59"/>
        <v>1500</v>
      </c>
      <c r="D211" s="94">
        <f t="shared" si="60"/>
        <v>1500</v>
      </c>
      <c r="E211" s="182">
        <f t="shared" si="61"/>
        <v>1</v>
      </c>
      <c r="F211" s="94"/>
      <c r="G211" s="94"/>
      <c r="H211" s="182"/>
      <c r="I211" s="94"/>
      <c r="J211" s="94"/>
      <c r="K211" s="182"/>
      <c r="L211" s="94"/>
      <c r="M211" s="94"/>
      <c r="N211" s="182"/>
      <c r="O211" s="94">
        <v>1500</v>
      </c>
      <c r="P211" s="94">
        <v>1500</v>
      </c>
      <c r="Q211" s="201">
        <f t="shared" si="62"/>
        <v>100</v>
      </c>
      <c r="R211" s="94"/>
      <c r="S211" s="94"/>
      <c r="T211" s="182"/>
      <c r="U211" s="94"/>
      <c r="V211" s="94"/>
      <c r="W211" s="182"/>
      <c r="X211" s="94"/>
      <c r="Y211" s="94"/>
      <c r="Z211" s="182"/>
      <c r="AA211" s="94"/>
      <c r="AB211" s="94"/>
      <c r="AC211" s="94"/>
      <c r="AD211" s="94"/>
    </row>
    <row r="212" spans="1:30" s="91" customFormat="1" ht="12.75">
      <c r="A212" s="118"/>
      <c r="B212" s="82"/>
      <c r="C212" s="166"/>
      <c r="D212" s="94"/>
      <c r="E212" s="182"/>
      <c r="F212" s="94"/>
      <c r="G212" s="94"/>
      <c r="H212" s="182"/>
      <c r="I212" s="94"/>
      <c r="J212" s="94"/>
      <c r="K212" s="182"/>
      <c r="L212" s="94"/>
      <c r="M212" s="94"/>
      <c r="N212" s="182"/>
      <c r="O212" s="94"/>
      <c r="P212" s="94"/>
      <c r="Q212" s="182"/>
      <c r="R212" s="94"/>
      <c r="S212" s="94"/>
      <c r="T212" s="182"/>
      <c r="U212" s="94"/>
      <c r="V212" s="94"/>
      <c r="W212" s="182"/>
      <c r="X212" s="94"/>
      <c r="Y212" s="94"/>
      <c r="Z212" s="182"/>
      <c r="AA212" s="94"/>
      <c r="AB212" s="94"/>
      <c r="AC212" s="94"/>
      <c r="AD212" s="94"/>
    </row>
    <row r="213" spans="1:30" ht="51">
      <c r="A213" s="113" t="s">
        <v>62</v>
      </c>
      <c r="B213" s="97" t="s">
        <v>85</v>
      </c>
      <c r="C213" s="98">
        <f>F213+I213+L213+O213+R213+X213</f>
        <v>42500</v>
      </c>
      <c r="D213" s="98">
        <f>SUM(D214+D235)</f>
        <v>31982.52</v>
      </c>
      <c r="E213" s="185">
        <f>D213/C213</f>
        <v>0.7525298823529412</v>
      </c>
      <c r="F213" s="98"/>
      <c r="G213" s="98">
        <f>SUM(G214+G235)</f>
        <v>0</v>
      </c>
      <c r="H213" s="185"/>
      <c r="I213" s="98"/>
      <c r="J213" s="98">
        <f>SUM(J214+J235)</f>
        <v>0</v>
      </c>
      <c r="K213" s="185"/>
      <c r="L213" s="98"/>
      <c r="M213" s="98">
        <f>SUM(M214+M235)</f>
        <v>0</v>
      </c>
      <c r="N213" s="185"/>
      <c r="O213" s="98"/>
      <c r="P213" s="98">
        <f>SUM(P214+P235)</f>
        <v>0</v>
      </c>
      <c r="Q213" s="185"/>
      <c r="R213" s="98">
        <f>R214</f>
        <v>5000</v>
      </c>
      <c r="S213" s="98">
        <f aca="true" t="shared" si="63" ref="S213:X213">S214</f>
        <v>0</v>
      </c>
      <c r="T213" s="185">
        <f>S213/R213*100</f>
        <v>0</v>
      </c>
      <c r="U213" s="98">
        <f t="shared" si="63"/>
        <v>0</v>
      </c>
      <c r="V213" s="98">
        <f t="shared" si="63"/>
        <v>0</v>
      </c>
      <c r="W213" s="185">
        <f t="shared" si="63"/>
        <v>0</v>
      </c>
      <c r="X213" s="98">
        <f t="shared" si="63"/>
        <v>37500</v>
      </c>
      <c r="Y213" s="98">
        <f>SUM(Y214+Y235)</f>
        <v>31982.52</v>
      </c>
      <c r="Z213" s="185">
        <f>Y213/X213*100</f>
        <v>85.28672</v>
      </c>
      <c r="AA213" s="98">
        <f>SUM(AA214+AA235)</f>
        <v>0</v>
      </c>
      <c r="AB213" s="98">
        <f>SUM(AB214+AB235)</f>
        <v>0</v>
      </c>
      <c r="AC213" s="98">
        <f>SUM(AC214+AC235)</f>
        <v>0</v>
      </c>
      <c r="AD213" s="98">
        <f>SUM(AD214+AD235)</f>
        <v>0</v>
      </c>
    </row>
    <row r="214" spans="1:30" s="90" customFormat="1" ht="12.75">
      <c r="A214" s="117">
        <v>3</v>
      </c>
      <c r="B214" s="89" t="s">
        <v>43</v>
      </c>
      <c r="C214" s="166">
        <f aca="true" t="shared" si="64" ref="C214:C238">F214+I214+L214+O214+R214+X214</f>
        <v>42500</v>
      </c>
      <c r="D214" s="93">
        <f>SUM(D220+D215)</f>
        <v>31982.52</v>
      </c>
      <c r="E214" s="182">
        <f>D214/C214</f>
        <v>0.7525298823529412</v>
      </c>
      <c r="F214" s="93"/>
      <c r="G214" s="93">
        <f>SUM(G220)</f>
        <v>0</v>
      </c>
      <c r="H214" s="182"/>
      <c r="I214" s="93"/>
      <c r="J214" s="93">
        <f>SUM(J220)</f>
        <v>0</v>
      </c>
      <c r="K214" s="182"/>
      <c r="L214" s="93"/>
      <c r="M214" s="93">
        <f>SUM(M220)</f>
        <v>0</v>
      </c>
      <c r="N214" s="182"/>
      <c r="O214" s="93"/>
      <c r="P214" s="93">
        <f>SUM(P220)</f>
        <v>0</v>
      </c>
      <c r="Q214" s="182"/>
      <c r="R214" s="93">
        <f>R215+R220</f>
        <v>5000</v>
      </c>
      <c r="S214" s="93">
        <f aca="true" t="shared" si="65" ref="S214:X214">S215+S220</f>
        <v>0</v>
      </c>
      <c r="T214" s="182">
        <f t="shared" si="65"/>
        <v>18166.67562194401</v>
      </c>
      <c r="U214" s="93">
        <f t="shared" si="65"/>
        <v>0</v>
      </c>
      <c r="V214" s="93">
        <f t="shared" si="65"/>
        <v>0</v>
      </c>
      <c r="W214" s="182">
        <f t="shared" si="65"/>
        <v>0</v>
      </c>
      <c r="X214" s="93">
        <f t="shared" si="65"/>
        <v>37500</v>
      </c>
      <c r="Y214" s="93">
        <f>SUM(Y220+Y215)</f>
        <v>31982.52</v>
      </c>
      <c r="Z214" s="182">
        <f>Y214/X214*100</f>
        <v>85.28672</v>
      </c>
      <c r="AA214" s="93">
        <f>SUM(AA220)</f>
        <v>0</v>
      </c>
      <c r="AB214" s="93">
        <f>SUM(AB220)</f>
        <v>0</v>
      </c>
      <c r="AC214" s="93">
        <f>SUM(AC220)</f>
        <v>0</v>
      </c>
      <c r="AD214" s="93">
        <f>SUM(AD220)</f>
        <v>0</v>
      </c>
    </row>
    <row r="215" spans="1:30" s="90" customFormat="1" ht="12.75">
      <c r="A215" s="117">
        <v>31</v>
      </c>
      <c r="B215" s="89" t="s">
        <v>19</v>
      </c>
      <c r="C215" s="166">
        <f t="shared" si="64"/>
        <v>2330</v>
      </c>
      <c r="D215" s="93">
        <f>G215+J215+M215+P215+S215+Y215+AA215+AB215</f>
        <v>200</v>
      </c>
      <c r="E215" s="182">
        <f aca="true" t="shared" si="66" ref="E215:E234">D215/C215</f>
        <v>0.08583690987124463</v>
      </c>
      <c r="F215" s="93"/>
      <c r="G215" s="93"/>
      <c r="H215" s="182"/>
      <c r="I215" s="93"/>
      <c r="J215" s="93"/>
      <c r="K215" s="182"/>
      <c r="L215" s="93"/>
      <c r="M215" s="93"/>
      <c r="N215" s="182"/>
      <c r="O215" s="93"/>
      <c r="P215" s="93"/>
      <c r="Q215" s="182"/>
      <c r="R215" s="93">
        <f>R216+R218</f>
        <v>0</v>
      </c>
      <c r="S215" s="93"/>
      <c r="T215" s="182">
        <f aca="true" t="shared" si="67" ref="T215:T238">T216+T221</f>
        <v>14181.129439578743</v>
      </c>
      <c r="U215" s="93"/>
      <c r="V215" s="93"/>
      <c r="W215" s="126"/>
      <c r="X215" s="93">
        <f>X216+X218</f>
        <v>2330</v>
      </c>
      <c r="Y215" s="93">
        <f>Y216+Y218</f>
        <v>200</v>
      </c>
      <c r="Z215" s="182">
        <f aca="true" t="shared" si="68" ref="Z215:Z234">Y215/X215*100</f>
        <v>8.583690987124463</v>
      </c>
      <c r="AA215" s="93"/>
      <c r="AB215" s="93"/>
      <c r="AC215" s="93"/>
      <c r="AD215" s="93"/>
    </row>
    <row r="216" spans="1:30" s="90" customFormat="1" ht="12.75">
      <c r="A216" s="117">
        <v>311</v>
      </c>
      <c r="B216" s="89" t="s">
        <v>167</v>
      </c>
      <c r="C216" s="164">
        <f t="shared" si="64"/>
        <v>2000</v>
      </c>
      <c r="D216" s="93">
        <f>G216+J216+M216+P216+S216+Y216+AA216+AB216</f>
        <v>100</v>
      </c>
      <c r="E216" s="182">
        <f t="shared" si="66"/>
        <v>0.05</v>
      </c>
      <c r="F216" s="93"/>
      <c r="G216" s="93"/>
      <c r="H216" s="182"/>
      <c r="I216" s="93"/>
      <c r="J216" s="93"/>
      <c r="K216" s="182"/>
      <c r="L216" s="93"/>
      <c r="M216" s="93"/>
      <c r="N216" s="182"/>
      <c r="O216" s="93"/>
      <c r="P216" s="93"/>
      <c r="Q216" s="182"/>
      <c r="R216" s="93"/>
      <c r="S216" s="93"/>
      <c r="T216" s="182">
        <f t="shared" si="67"/>
        <v>11029.767341894578</v>
      </c>
      <c r="U216" s="93"/>
      <c r="V216" s="93"/>
      <c r="W216" s="126"/>
      <c r="X216" s="93">
        <f>X217</f>
        <v>2000</v>
      </c>
      <c r="Y216" s="93">
        <f>Y217</f>
        <v>100</v>
      </c>
      <c r="Z216" s="182">
        <f t="shared" si="68"/>
        <v>5</v>
      </c>
      <c r="AA216" s="93"/>
      <c r="AB216" s="93"/>
      <c r="AC216" s="93"/>
      <c r="AD216" s="93"/>
    </row>
    <row r="217" spans="1:30" s="90" customFormat="1" ht="12.75">
      <c r="A217" s="118">
        <v>3111</v>
      </c>
      <c r="B217" s="82" t="s">
        <v>168</v>
      </c>
      <c r="C217" s="164">
        <f t="shared" si="64"/>
        <v>2000</v>
      </c>
      <c r="D217" s="94">
        <f>G217+J217+M217+P217+S217+Y217+AA217+AB217</f>
        <v>100</v>
      </c>
      <c r="E217" s="182">
        <f t="shared" si="66"/>
        <v>0.05</v>
      </c>
      <c r="F217" s="94"/>
      <c r="G217" s="94"/>
      <c r="H217" s="182"/>
      <c r="I217" s="94"/>
      <c r="J217" s="94"/>
      <c r="K217" s="182"/>
      <c r="L217" s="94"/>
      <c r="M217" s="94"/>
      <c r="N217" s="182"/>
      <c r="O217" s="94"/>
      <c r="P217" s="94"/>
      <c r="Q217" s="182"/>
      <c r="R217" s="94"/>
      <c r="S217" s="94"/>
      <c r="T217" s="182">
        <f t="shared" si="67"/>
        <v>8527.21508785127</v>
      </c>
      <c r="U217" s="94"/>
      <c r="V217" s="94"/>
      <c r="W217" s="182"/>
      <c r="X217" s="94">
        <v>2000</v>
      </c>
      <c r="Y217" s="94">
        <v>100</v>
      </c>
      <c r="Z217" s="182">
        <f t="shared" si="68"/>
        <v>5</v>
      </c>
      <c r="AA217" s="94"/>
      <c r="AB217" s="94"/>
      <c r="AC217" s="94"/>
      <c r="AD217" s="94"/>
    </row>
    <row r="218" spans="1:30" s="90" customFormat="1" ht="12.75">
      <c r="A218" s="117">
        <v>313</v>
      </c>
      <c r="B218" s="89" t="s">
        <v>22</v>
      </c>
      <c r="C218" s="166">
        <f t="shared" si="64"/>
        <v>330</v>
      </c>
      <c r="D218" s="93">
        <f>G218+J218+M218+P218+S218+Y218+AA218+AB218</f>
        <v>100</v>
      </c>
      <c r="E218" s="182">
        <f t="shared" si="66"/>
        <v>0.30303030303030304</v>
      </c>
      <c r="F218" s="93"/>
      <c r="G218" s="93"/>
      <c r="H218" s="182"/>
      <c r="I218" s="93"/>
      <c r="J218" s="93"/>
      <c r="K218" s="182"/>
      <c r="L218" s="93"/>
      <c r="M218" s="93"/>
      <c r="N218" s="182"/>
      <c r="O218" s="93"/>
      <c r="P218" s="93"/>
      <c r="Q218" s="182"/>
      <c r="R218" s="93"/>
      <c r="S218" s="93"/>
      <c r="T218" s="182">
        <f t="shared" si="67"/>
        <v>6580.785556928698</v>
      </c>
      <c r="U218" s="93"/>
      <c r="V218" s="93"/>
      <c r="W218" s="126"/>
      <c r="X218" s="93">
        <f>X219</f>
        <v>330</v>
      </c>
      <c r="Y218" s="93">
        <f>Y219</f>
        <v>100</v>
      </c>
      <c r="Z218" s="201">
        <f t="shared" si="68"/>
        <v>30.303030303030305</v>
      </c>
      <c r="AA218" s="93"/>
      <c r="AB218" s="93"/>
      <c r="AC218" s="93"/>
      <c r="AD218" s="93"/>
    </row>
    <row r="219" spans="1:30" s="90" customFormat="1" ht="12.75">
      <c r="A219" s="118">
        <v>3132</v>
      </c>
      <c r="B219" s="82" t="s">
        <v>169</v>
      </c>
      <c r="C219" s="164">
        <f t="shared" si="64"/>
        <v>330</v>
      </c>
      <c r="D219" s="94">
        <f>G219+J219+M219+P219+S219+Y219+AA219+AB219</f>
        <v>100</v>
      </c>
      <c r="E219" s="182">
        <f t="shared" si="66"/>
        <v>0.30303030303030304</v>
      </c>
      <c r="F219" s="94"/>
      <c r="G219" s="94"/>
      <c r="H219" s="182"/>
      <c r="I219" s="94"/>
      <c r="J219" s="94"/>
      <c r="K219" s="182"/>
      <c r="L219" s="94"/>
      <c r="M219" s="94"/>
      <c r="N219" s="182"/>
      <c r="O219" s="94"/>
      <c r="P219" s="94"/>
      <c r="Q219" s="182"/>
      <c r="R219" s="94"/>
      <c r="S219" s="94"/>
      <c r="T219" s="182">
        <f t="shared" si="67"/>
        <v>5097.7916286067375</v>
      </c>
      <c r="U219" s="94"/>
      <c r="V219" s="94"/>
      <c r="W219" s="182"/>
      <c r="X219" s="94">
        <v>330</v>
      </c>
      <c r="Y219" s="94">
        <v>100</v>
      </c>
      <c r="Z219" s="201">
        <f t="shared" si="68"/>
        <v>30.303030303030305</v>
      </c>
      <c r="AA219" s="94"/>
      <c r="AB219" s="94"/>
      <c r="AC219" s="94"/>
      <c r="AD219" s="94"/>
    </row>
    <row r="220" spans="1:30" s="90" customFormat="1" ht="12.75">
      <c r="A220" s="117">
        <v>32</v>
      </c>
      <c r="B220" s="89" t="s">
        <v>23</v>
      </c>
      <c r="C220" s="166">
        <f t="shared" si="64"/>
        <v>40170</v>
      </c>
      <c r="D220" s="93">
        <f>D221+D224+D229+D233</f>
        <v>31782.52</v>
      </c>
      <c r="E220" s="182">
        <f t="shared" si="66"/>
        <v>0.7912003983071945</v>
      </c>
      <c r="F220" s="93"/>
      <c r="G220" s="93">
        <f>G221+G224+G229+G233</f>
        <v>0</v>
      </c>
      <c r="H220" s="182"/>
      <c r="I220" s="93"/>
      <c r="J220" s="93">
        <f>J221+J224+J229+J233</f>
        <v>0</v>
      </c>
      <c r="K220" s="182"/>
      <c r="L220" s="93"/>
      <c r="M220" s="93">
        <f>M221+M224+M229+M233</f>
        <v>0</v>
      </c>
      <c r="N220" s="182"/>
      <c r="O220" s="93"/>
      <c r="P220" s="93">
        <f>P221+P224+P229+P233</f>
        <v>0</v>
      </c>
      <c r="Q220" s="182"/>
      <c r="R220" s="93">
        <f>R221+R224+R229+R233</f>
        <v>5000</v>
      </c>
      <c r="S220" s="93">
        <f aca="true" t="shared" si="69" ref="S220:X220">S221+S224+S229+S233</f>
        <v>0</v>
      </c>
      <c r="T220" s="182">
        <f t="shared" si="67"/>
        <v>3985.546182365267</v>
      </c>
      <c r="U220" s="93">
        <f t="shared" si="69"/>
        <v>0</v>
      </c>
      <c r="V220" s="93">
        <f t="shared" si="69"/>
        <v>0</v>
      </c>
      <c r="W220" s="182">
        <f t="shared" si="69"/>
        <v>0</v>
      </c>
      <c r="X220" s="93">
        <f t="shared" si="69"/>
        <v>35170</v>
      </c>
      <c r="Y220" s="93">
        <f>Y221+Y224+Y229+Y233</f>
        <v>31782.52</v>
      </c>
      <c r="Z220" s="201">
        <f t="shared" si="68"/>
        <v>90.3682684105772</v>
      </c>
      <c r="AA220" s="93">
        <f>AA221+AA224+AA229+AA233</f>
        <v>0</v>
      </c>
      <c r="AB220" s="93">
        <f>AB221+AB224+AB229+AB233</f>
        <v>0</v>
      </c>
      <c r="AC220" s="93">
        <f>AC221+AC224+AC229+AC233</f>
        <v>0</v>
      </c>
      <c r="AD220" s="93">
        <f>AD221+AD224+AD229+AD233</f>
        <v>0</v>
      </c>
    </row>
    <row r="221" spans="1:30" s="90" customFormat="1" ht="12.75">
      <c r="A221" s="117">
        <v>321</v>
      </c>
      <c r="B221" s="89" t="s">
        <v>24</v>
      </c>
      <c r="C221" s="166">
        <f t="shared" si="64"/>
        <v>6800</v>
      </c>
      <c r="D221" s="93">
        <f>SUM(D222+D223)</f>
        <v>6700</v>
      </c>
      <c r="E221" s="182">
        <f t="shared" si="66"/>
        <v>0.9852941176470589</v>
      </c>
      <c r="F221" s="93"/>
      <c r="G221" s="93">
        <f>SUM(G222+G223)</f>
        <v>0</v>
      </c>
      <c r="H221" s="182"/>
      <c r="I221" s="93"/>
      <c r="J221" s="93">
        <f>SUM(J222+J223)</f>
        <v>0</v>
      </c>
      <c r="K221" s="182"/>
      <c r="L221" s="93"/>
      <c r="M221" s="93">
        <f>SUM(M222+M223)</f>
        <v>0</v>
      </c>
      <c r="N221" s="182"/>
      <c r="O221" s="93"/>
      <c r="P221" s="93">
        <f>SUM(P222+P223)</f>
        <v>0</v>
      </c>
      <c r="Q221" s="182"/>
      <c r="R221" s="93"/>
      <c r="S221" s="93">
        <f>SUM(S222+S223)</f>
        <v>0</v>
      </c>
      <c r="T221" s="182">
        <f t="shared" si="67"/>
        <v>3151.362097684165</v>
      </c>
      <c r="U221" s="93"/>
      <c r="V221" s="93"/>
      <c r="W221" s="126"/>
      <c r="X221" s="93">
        <f>X222+X223</f>
        <v>6800</v>
      </c>
      <c r="Y221" s="93">
        <f>SUM(Y222+Y223)</f>
        <v>6700</v>
      </c>
      <c r="Z221" s="201">
        <f t="shared" si="68"/>
        <v>98.52941176470588</v>
      </c>
      <c r="AA221" s="93">
        <f>SUM(AA222+AA223)</f>
        <v>0</v>
      </c>
      <c r="AB221" s="93">
        <f>SUM(AB222+AB223)</f>
        <v>0</v>
      </c>
      <c r="AC221" s="93">
        <f>SUM(AC222+AC223)</f>
        <v>0</v>
      </c>
      <c r="AD221" s="93">
        <f>SUM(AD222+AD223)</f>
        <v>0</v>
      </c>
    </row>
    <row r="222" spans="1:30" s="91" customFormat="1" ht="12.75">
      <c r="A222" s="118">
        <v>3211</v>
      </c>
      <c r="B222" s="82" t="s">
        <v>103</v>
      </c>
      <c r="C222" s="164">
        <f t="shared" si="64"/>
        <v>5000</v>
      </c>
      <c r="D222" s="94">
        <f aca="true" t="shared" si="70" ref="D222:D228">G222+J222+M222+P222+S222+Y222+AA222</f>
        <v>6600</v>
      </c>
      <c r="E222" s="182">
        <f t="shared" si="66"/>
        <v>1.32</v>
      </c>
      <c r="F222" s="94"/>
      <c r="G222" s="94"/>
      <c r="H222" s="182"/>
      <c r="I222" s="94"/>
      <c r="J222" s="94"/>
      <c r="K222" s="182"/>
      <c r="L222" s="94"/>
      <c r="M222" s="94"/>
      <c r="N222" s="182"/>
      <c r="O222" s="94"/>
      <c r="P222" s="94"/>
      <c r="Q222" s="182"/>
      <c r="R222" s="94"/>
      <c r="S222" s="94"/>
      <c r="T222" s="182">
        <f t="shared" si="67"/>
        <v>2502.5522540433076</v>
      </c>
      <c r="U222" s="94"/>
      <c r="V222" s="94"/>
      <c r="W222" s="182"/>
      <c r="X222" s="94">
        <v>5000</v>
      </c>
      <c r="Y222" s="94">
        <v>6600</v>
      </c>
      <c r="Z222" s="201">
        <f t="shared" si="68"/>
        <v>132</v>
      </c>
      <c r="AA222" s="94"/>
      <c r="AB222" s="94"/>
      <c r="AC222" s="94"/>
      <c r="AD222" s="94"/>
    </row>
    <row r="223" spans="1:30" s="91" customFormat="1" ht="12.75">
      <c r="A223" s="118">
        <v>3213</v>
      </c>
      <c r="B223" s="82" t="s">
        <v>104</v>
      </c>
      <c r="C223" s="164">
        <f t="shared" si="64"/>
        <v>1800</v>
      </c>
      <c r="D223" s="94">
        <f t="shared" si="70"/>
        <v>100</v>
      </c>
      <c r="E223" s="182">
        <f t="shared" si="66"/>
        <v>0.05555555555555555</v>
      </c>
      <c r="F223" s="94"/>
      <c r="G223" s="94"/>
      <c r="H223" s="182"/>
      <c r="I223" s="94"/>
      <c r="J223" s="94"/>
      <c r="K223" s="182"/>
      <c r="L223" s="94"/>
      <c r="M223" s="94"/>
      <c r="N223" s="182"/>
      <c r="O223" s="94"/>
      <c r="P223" s="94"/>
      <c r="Q223" s="182"/>
      <c r="R223" s="94"/>
      <c r="S223" s="94"/>
      <c r="T223" s="182">
        <f t="shared" si="67"/>
        <v>1946.4295309225727</v>
      </c>
      <c r="U223" s="94"/>
      <c r="V223" s="94"/>
      <c r="W223" s="182"/>
      <c r="X223" s="94">
        <v>1800</v>
      </c>
      <c r="Y223" s="94">
        <v>100</v>
      </c>
      <c r="Z223" s="201">
        <f t="shared" si="68"/>
        <v>5.555555555555555</v>
      </c>
      <c r="AA223" s="94"/>
      <c r="AB223" s="94"/>
      <c r="AC223" s="94"/>
      <c r="AD223" s="94"/>
    </row>
    <row r="224" spans="1:30" s="91" customFormat="1" ht="12.75">
      <c r="A224" s="127">
        <v>322</v>
      </c>
      <c r="B224" s="88" t="s">
        <v>25</v>
      </c>
      <c r="C224" s="166">
        <f t="shared" si="64"/>
        <v>10100</v>
      </c>
      <c r="D224" s="92">
        <f t="shared" si="70"/>
        <v>16000</v>
      </c>
      <c r="E224" s="182">
        <f t="shared" si="66"/>
        <v>1.5841584158415842</v>
      </c>
      <c r="F224" s="92"/>
      <c r="G224" s="92"/>
      <c r="H224" s="182"/>
      <c r="I224" s="92"/>
      <c r="J224" s="92"/>
      <c r="K224" s="182"/>
      <c r="L224" s="92"/>
      <c r="M224" s="92"/>
      <c r="N224" s="182"/>
      <c r="O224" s="92"/>
      <c r="P224" s="92"/>
      <c r="Q224" s="182"/>
      <c r="R224" s="92"/>
      <c r="S224" s="92"/>
      <c r="T224" s="182">
        <f t="shared" si="67"/>
        <v>1482.99392832196</v>
      </c>
      <c r="U224" s="92"/>
      <c r="V224" s="92"/>
      <c r="W224" s="126"/>
      <c r="X224" s="92">
        <f>X225+X226+X227+X228</f>
        <v>10100</v>
      </c>
      <c r="Y224" s="92">
        <f>SUM(Y225:Y228)</f>
        <v>16000</v>
      </c>
      <c r="Z224" s="201">
        <f t="shared" si="68"/>
        <v>158.41584158415841</v>
      </c>
      <c r="AA224" s="92"/>
      <c r="AB224" s="92"/>
      <c r="AC224" s="92"/>
      <c r="AD224" s="92"/>
    </row>
    <row r="225" spans="1:30" s="91" customFormat="1" ht="12.75">
      <c r="A225" s="118">
        <v>3221</v>
      </c>
      <c r="B225" s="82" t="s">
        <v>170</v>
      </c>
      <c r="C225" s="164">
        <f t="shared" si="64"/>
        <v>1000</v>
      </c>
      <c r="D225" s="94">
        <f t="shared" si="70"/>
        <v>0</v>
      </c>
      <c r="E225" s="182">
        <f t="shared" si="66"/>
        <v>0</v>
      </c>
      <c r="F225" s="94"/>
      <c r="G225" s="94"/>
      <c r="H225" s="182"/>
      <c r="I225" s="94"/>
      <c r="J225" s="94"/>
      <c r="K225" s="182"/>
      <c r="L225" s="94"/>
      <c r="M225" s="94"/>
      <c r="N225" s="182"/>
      <c r="O225" s="94"/>
      <c r="P225" s="94"/>
      <c r="Q225" s="182"/>
      <c r="R225" s="94"/>
      <c r="S225" s="94"/>
      <c r="T225" s="182">
        <f t="shared" si="67"/>
        <v>1112.24544624147</v>
      </c>
      <c r="U225" s="94"/>
      <c r="V225" s="94"/>
      <c r="W225" s="182"/>
      <c r="X225" s="94">
        <v>1000</v>
      </c>
      <c r="Y225" s="94">
        <v>0</v>
      </c>
      <c r="Z225" s="201">
        <f t="shared" si="68"/>
        <v>0</v>
      </c>
      <c r="AA225" s="94"/>
      <c r="AB225" s="94"/>
      <c r="AC225" s="94"/>
      <c r="AD225" s="94"/>
    </row>
    <row r="226" spans="1:30" s="91" customFormat="1" ht="12.75">
      <c r="A226" s="118">
        <v>3222</v>
      </c>
      <c r="B226" s="82" t="s">
        <v>135</v>
      </c>
      <c r="C226" s="164">
        <f t="shared" si="64"/>
        <v>6000</v>
      </c>
      <c r="D226" s="94">
        <f t="shared" si="70"/>
        <v>2000</v>
      </c>
      <c r="E226" s="182">
        <f t="shared" si="66"/>
        <v>0.3333333333333333</v>
      </c>
      <c r="F226" s="94"/>
      <c r="G226" s="94"/>
      <c r="H226" s="182"/>
      <c r="I226" s="94"/>
      <c r="J226" s="94"/>
      <c r="K226" s="182"/>
      <c r="L226" s="94"/>
      <c r="M226" s="94"/>
      <c r="N226" s="182"/>
      <c r="O226" s="94"/>
      <c r="P226" s="94"/>
      <c r="Q226" s="182"/>
      <c r="R226" s="94"/>
      <c r="S226" s="94"/>
      <c r="T226" s="182">
        <f t="shared" si="67"/>
        <v>834.1840846811025</v>
      </c>
      <c r="U226" s="94"/>
      <c r="V226" s="94"/>
      <c r="W226" s="182"/>
      <c r="X226" s="94">
        <v>6000</v>
      </c>
      <c r="Y226" s="94">
        <v>2000</v>
      </c>
      <c r="Z226" s="201">
        <f t="shared" si="68"/>
        <v>33.33333333333333</v>
      </c>
      <c r="AA226" s="94"/>
      <c r="AB226" s="94"/>
      <c r="AC226" s="94"/>
      <c r="AD226" s="94"/>
    </row>
    <row r="227" spans="1:30" s="91" customFormat="1" ht="12.75">
      <c r="A227" s="118">
        <v>3225</v>
      </c>
      <c r="B227" s="82" t="s">
        <v>171</v>
      </c>
      <c r="C227" s="164">
        <f t="shared" si="64"/>
        <v>100</v>
      </c>
      <c r="D227" s="94">
        <f t="shared" si="70"/>
        <v>11000</v>
      </c>
      <c r="E227" s="182"/>
      <c r="F227" s="94"/>
      <c r="G227" s="94"/>
      <c r="H227" s="182"/>
      <c r="I227" s="94"/>
      <c r="J227" s="94"/>
      <c r="K227" s="182"/>
      <c r="L227" s="94"/>
      <c r="M227" s="94"/>
      <c r="N227" s="182"/>
      <c r="O227" s="94"/>
      <c r="P227" s="94"/>
      <c r="Q227" s="182"/>
      <c r="R227" s="94"/>
      <c r="S227" s="94"/>
      <c r="T227" s="182">
        <f t="shared" si="67"/>
        <v>648.8098436408575</v>
      </c>
      <c r="U227" s="94"/>
      <c r="V227" s="94"/>
      <c r="W227" s="182"/>
      <c r="X227" s="94">
        <v>100</v>
      </c>
      <c r="Y227" s="94">
        <v>11000</v>
      </c>
      <c r="Z227" s="210">
        <f t="shared" si="68"/>
        <v>11000</v>
      </c>
      <c r="AA227" s="94"/>
      <c r="AB227" s="94"/>
      <c r="AC227" s="94"/>
      <c r="AD227" s="94"/>
    </row>
    <row r="228" spans="1:30" s="91" customFormat="1" ht="12.75">
      <c r="A228" s="118">
        <v>3227</v>
      </c>
      <c r="B228" s="82" t="s">
        <v>157</v>
      </c>
      <c r="C228" s="164">
        <f t="shared" si="64"/>
        <v>3000</v>
      </c>
      <c r="D228" s="94">
        <f t="shared" si="70"/>
        <v>3000</v>
      </c>
      <c r="E228" s="182">
        <f t="shared" si="66"/>
        <v>1</v>
      </c>
      <c r="F228" s="94"/>
      <c r="G228" s="94"/>
      <c r="H228" s="182"/>
      <c r="I228" s="94"/>
      <c r="J228" s="94"/>
      <c r="K228" s="182"/>
      <c r="L228" s="94"/>
      <c r="M228" s="94"/>
      <c r="N228" s="182"/>
      <c r="O228" s="94"/>
      <c r="P228" s="94"/>
      <c r="Q228" s="182"/>
      <c r="R228" s="94"/>
      <c r="S228" s="94"/>
      <c r="T228" s="182">
        <f t="shared" si="67"/>
        <v>556.122723120735</v>
      </c>
      <c r="U228" s="94"/>
      <c r="V228" s="94"/>
      <c r="W228" s="182"/>
      <c r="X228" s="94">
        <v>3000</v>
      </c>
      <c r="Y228" s="94">
        <v>3000</v>
      </c>
      <c r="Z228" s="201">
        <f t="shared" si="68"/>
        <v>100</v>
      </c>
      <c r="AA228" s="94"/>
      <c r="AB228" s="94"/>
      <c r="AC228" s="94"/>
      <c r="AD228" s="94"/>
    </row>
    <row r="229" spans="1:30" s="90" customFormat="1" ht="12.75">
      <c r="A229" s="117">
        <v>323</v>
      </c>
      <c r="B229" s="89" t="s">
        <v>26</v>
      </c>
      <c r="C229" s="166">
        <f t="shared" si="64"/>
        <v>6500</v>
      </c>
      <c r="D229" s="93">
        <f>SUM(D230+D231+D232)</f>
        <v>4082.52</v>
      </c>
      <c r="E229" s="182">
        <f t="shared" si="66"/>
        <v>0.62808</v>
      </c>
      <c r="F229" s="93"/>
      <c r="G229" s="93">
        <f>SUM(G230+G232)</f>
        <v>0</v>
      </c>
      <c r="H229" s="182"/>
      <c r="I229" s="93"/>
      <c r="J229" s="93">
        <f>SUM(J230+J232)</f>
        <v>0</v>
      </c>
      <c r="K229" s="182"/>
      <c r="L229" s="93"/>
      <c r="M229" s="93">
        <f>SUM(M230+M232)</f>
        <v>0</v>
      </c>
      <c r="N229" s="182"/>
      <c r="O229" s="93"/>
      <c r="P229" s="93">
        <f>SUM(P230+P232)</f>
        <v>0</v>
      </c>
      <c r="Q229" s="182"/>
      <c r="R229" s="93"/>
      <c r="S229" s="93">
        <f>SUM(S230+S232)</f>
        <v>0</v>
      </c>
      <c r="T229" s="182">
        <f t="shared" si="67"/>
        <v>463.4356026006125</v>
      </c>
      <c r="U229" s="93"/>
      <c r="V229" s="93"/>
      <c r="W229" s="126"/>
      <c r="X229" s="93">
        <f>X230+X231</f>
        <v>6500</v>
      </c>
      <c r="Y229" s="93">
        <f>Y230+Y231+Y232</f>
        <v>4082.52</v>
      </c>
      <c r="Z229" s="201">
        <f t="shared" si="68"/>
        <v>62.808</v>
      </c>
      <c r="AA229" s="93">
        <f>SUM(AA230+AA232)</f>
        <v>0</v>
      </c>
      <c r="AB229" s="93">
        <f>SUM(AB230+AB232)</f>
        <v>0</v>
      </c>
      <c r="AC229" s="93">
        <f>SUM(AC230+AC232)</f>
        <v>0</v>
      </c>
      <c r="AD229" s="93">
        <f>SUM(AD230+AD232)</f>
        <v>0</v>
      </c>
    </row>
    <row r="230" spans="1:30" s="91" customFormat="1" ht="12.75">
      <c r="A230" s="118">
        <v>3237</v>
      </c>
      <c r="B230" s="82" t="s">
        <v>113</v>
      </c>
      <c r="C230" s="164">
        <f t="shared" si="64"/>
        <v>6000</v>
      </c>
      <c r="D230" s="94">
        <f aca="true" t="shared" si="71" ref="D230:D235">G230+J230+M230+P230+S230+Y230+AA230+AB230</f>
        <v>3982.52</v>
      </c>
      <c r="E230" s="182">
        <f t="shared" si="66"/>
        <v>0.6637533333333333</v>
      </c>
      <c r="F230" s="94"/>
      <c r="G230" s="94"/>
      <c r="H230" s="182"/>
      <c r="I230" s="94"/>
      <c r="J230" s="94"/>
      <c r="K230" s="182"/>
      <c r="L230" s="94"/>
      <c r="M230" s="94"/>
      <c r="N230" s="182"/>
      <c r="O230" s="94"/>
      <c r="P230" s="94"/>
      <c r="Q230" s="182"/>
      <c r="R230" s="94"/>
      <c r="S230" s="94">
        <v>0</v>
      </c>
      <c r="T230" s="182">
        <f t="shared" si="67"/>
        <v>370.74848208049</v>
      </c>
      <c r="U230" s="94"/>
      <c r="V230" s="94"/>
      <c r="W230" s="182"/>
      <c r="X230" s="94">
        <v>6000</v>
      </c>
      <c r="Y230" s="94">
        <v>3982.52</v>
      </c>
      <c r="Z230" s="201">
        <f t="shared" si="68"/>
        <v>66.37533333333333</v>
      </c>
      <c r="AA230" s="94"/>
      <c r="AB230" s="94"/>
      <c r="AC230" s="94"/>
      <c r="AD230" s="94"/>
    </row>
    <row r="231" spans="1:30" s="91" customFormat="1" ht="12.75">
      <c r="A231" s="118">
        <v>3238</v>
      </c>
      <c r="B231" s="82" t="s">
        <v>114</v>
      </c>
      <c r="C231" s="164">
        <f t="shared" si="64"/>
        <v>500</v>
      </c>
      <c r="D231" s="94">
        <f t="shared" si="71"/>
        <v>100</v>
      </c>
      <c r="E231" s="182">
        <f t="shared" si="66"/>
        <v>0.2</v>
      </c>
      <c r="F231" s="94"/>
      <c r="G231" s="94"/>
      <c r="H231" s="182"/>
      <c r="I231" s="94"/>
      <c r="J231" s="94"/>
      <c r="K231" s="182"/>
      <c r="L231" s="94"/>
      <c r="M231" s="94"/>
      <c r="N231" s="182"/>
      <c r="O231" s="94"/>
      <c r="P231" s="94"/>
      <c r="Q231" s="182"/>
      <c r="R231" s="94"/>
      <c r="S231" s="94"/>
      <c r="T231" s="182">
        <f t="shared" si="67"/>
        <v>278.0613615603675</v>
      </c>
      <c r="U231" s="94"/>
      <c r="V231" s="94"/>
      <c r="W231" s="182"/>
      <c r="X231" s="94">
        <v>500</v>
      </c>
      <c r="Y231" s="94">
        <v>100</v>
      </c>
      <c r="Z231" s="201">
        <f t="shared" si="68"/>
        <v>20</v>
      </c>
      <c r="AA231" s="94"/>
      <c r="AB231" s="94"/>
      <c r="AC231" s="94"/>
      <c r="AD231" s="94"/>
    </row>
    <row r="232" spans="1:30" s="91" customFormat="1" ht="12.75">
      <c r="A232" s="118">
        <v>3239</v>
      </c>
      <c r="B232" s="82" t="s">
        <v>115</v>
      </c>
      <c r="C232" s="164">
        <f t="shared" si="64"/>
        <v>0</v>
      </c>
      <c r="D232" s="94">
        <f t="shared" si="71"/>
        <v>0</v>
      </c>
      <c r="E232" s="182"/>
      <c r="F232" s="94"/>
      <c r="G232" s="94"/>
      <c r="H232" s="182"/>
      <c r="I232" s="94"/>
      <c r="J232" s="94"/>
      <c r="K232" s="182"/>
      <c r="L232" s="94"/>
      <c r="M232" s="94"/>
      <c r="N232" s="182"/>
      <c r="O232" s="94"/>
      <c r="P232" s="94"/>
      <c r="Q232" s="182"/>
      <c r="R232" s="94"/>
      <c r="S232" s="94">
        <v>0</v>
      </c>
      <c r="T232" s="182">
        <f t="shared" si="67"/>
        <v>185.374241040245</v>
      </c>
      <c r="U232" s="94"/>
      <c r="V232" s="94"/>
      <c r="W232" s="182"/>
      <c r="X232" s="94"/>
      <c r="Y232" s="94"/>
      <c r="Z232" s="201"/>
      <c r="AA232" s="94"/>
      <c r="AB232" s="94"/>
      <c r="AC232" s="94"/>
      <c r="AD232" s="94"/>
    </row>
    <row r="233" spans="1:30" s="91" customFormat="1" ht="25.5">
      <c r="A233" s="127">
        <v>329</v>
      </c>
      <c r="B233" s="88" t="s">
        <v>116</v>
      </c>
      <c r="C233" s="166">
        <f t="shared" si="64"/>
        <v>16770</v>
      </c>
      <c r="D233" s="92">
        <f t="shared" si="71"/>
        <v>5000</v>
      </c>
      <c r="E233" s="182">
        <f t="shared" si="66"/>
        <v>0.2981514609421586</v>
      </c>
      <c r="F233" s="92"/>
      <c r="G233" s="92"/>
      <c r="H233" s="182"/>
      <c r="I233" s="92"/>
      <c r="J233" s="92"/>
      <c r="K233" s="182"/>
      <c r="L233" s="92"/>
      <c r="M233" s="92"/>
      <c r="N233" s="182"/>
      <c r="O233" s="92"/>
      <c r="P233" s="92"/>
      <c r="Q233" s="182"/>
      <c r="R233" s="92">
        <f>R234</f>
        <v>5000</v>
      </c>
      <c r="S233" s="92">
        <f>S234</f>
        <v>0</v>
      </c>
      <c r="T233" s="182">
        <f t="shared" si="67"/>
        <v>92.6871205201225</v>
      </c>
      <c r="U233" s="92"/>
      <c r="V233" s="92"/>
      <c r="W233" s="126"/>
      <c r="X233" s="92">
        <f>X234</f>
        <v>11770</v>
      </c>
      <c r="Y233" s="92">
        <f>Y234</f>
        <v>5000</v>
      </c>
      <c r="Z233" s="201">
        <f t="shared" si="68"/>
        <v>42.480883602378924</v>
      </c>
      <c r="AA233" s="92"/>
      <c r="AB233" s="92"/>
      <c r="AC233" s="92"/>
      <c r="AD233" s="92"/>
    </row>
    <row r="234" spans="1:30" s="91" customFormat="1" ht="12.75">
      <c r="A234" s="118">
        <v>3299</v>
      </c>
      <c r="B234" s="82" t="s">
        <v>116</v>
      </c>
      <c r="C234" s="164">
        <f t="shared" si="64"/>
        <v>16770</v>
      </c>
      <c r="D234" s="94">
        <f t="shared" si="71"/>
        <v>5000</v>
      </c>
      <c r="E234" s="182">
        <f t="shared" si="66"/>
        <v>0.2981514609421586</v>
      </c>
      <c r="F234" s="94"/>
      <c r="G234" s="94"/>
      <c r="H234" s="182"/>
      <c r="I234" s="94"/>
      <c r="J234" s="94"/>
      <c r="K234" s="182"/>
      <c r="L234" s="94"/>
      <c r="M234" s="94"/>
      <c r="N234" s="182"/>
      <c r="O234" s="94"/>
      <c r="P234" s="94"/>
      <c r="Q234" s="182"/>
      <c r="R234" s="94">
        <v>5000</v>
      </c>
      <c r="S234" s="94">
        <v>0</v>
      </c>
      <c r="T234" s="182">
        <f t="shared" si="67"/>
        <v>92.6871205201225</v>
      </c>
      <c r="U234" s="94"/>
      <c r="V234" s="94"/>
      <c r="W234" s="182"/>
      <c r="X234" s="94">
        <v>11770</v>
      </c>
      <c r="Y234" s="94">
        <v>5000</v>
      </c>
      <c r="Z234" s="201">
        <f t="shared" si="68"/>
        <v>42.480883602378924</v>
      </c>
      <c r="AA234" s="94"/>
      <c r="AB234" s="94"/>
      <c r="AC234" s="94"/>
      <c r="AD234" s="94"/>
    </row>
    <row r="235" spans="1:30" s="90" customFormat="1" ht="25.5">
      <c r="A235" s="117">
        <v>4</v>
      </c>
      <c r="B235" s="101" t="s">
        <v>29</v>
      </c>
      <c r="C235" s="166">
        <f t="shared" si="64"/>
        <v>0</v>
      </c>
      <c r="D235" s="94">
        <f t="shared" si="71"/>
        <v>0</v>
      </c>
      <c r="E235" s="182"/>
      <c r="F235" s="94"/>
      <c r="G235" s="93">
        <f>SUM(G236)</f>
        <v>0</v>
      </c>
      <c r="H235" s="182"/>
      <c r="I235" s="93"/>
      <c r="J235" s="93">
        <f>SUM(J236)</f>
        <v>0</v>
      </c>
      <c r="K235" s="182"/>
      <c r="L235" s="93"/>
      <c r="M235" s="93">
        <f>SUM(M236)</f>
        <v>0</v>
      </c>
      <c r="N235" s="182"/>
      <c r="O235" s="93"/>
      <c r="P235" s="93">
        <f>SUM(P236)</f>
        <v>0</v>
      </c>
      <c r="Q235" s="182"/>
      <c r="R235" s="93"/>
      <c r="S235" s="93">
        <f>SUM(S236)</f>
        <v>0</v>
      </c>
      <c r="T235" s="182">
        <f t="shared" si="67"/>
        <v>92.6871205201225</v>
      </c>
      <c r="U235" s="93"/>
      <c r="V235" s="93"/>
      <c r="W235" s="126"/>
      <c r="X235" s="93"/>
      <c r="Y235" s="93">
        <f>SUM(Y236)</f>
        <v>0</v>
      </c>
      <c r="Z235" s="201"/>
      <c r="AA235" s="93">
        <f aca="true" t="shared" si="72" ref="AA235:AD237">SUM(AA236)</f>
        <v>0</v>
      </c>
      <c r="AB235" s="93">
        <f t="shared" si="72"/>
        <v>0</v>
      </c>
      <c r="AC235" s="93">
        <f t="shared" si="72"/>
        <v>0</v>
      </c>
      <c r="AD235" s="93">
        <f t="shared" si="72"/>
        <v>0</v>
      </c>
    </row>
    <row r="236" spans="1:30" s="90" customFormat="1" ht="25.5">
      <c r="A236" s="117">
        <v>42</v>
      </c>
      <c r="B236" s="101" t="s">
        <v>132</v>
      </c>
      <c r="C236" s="166">
        <f t="shared" si="64"/>
        <v>0</v>
      </c>
      <c r="D236" s="93">
        <f>SUM(D237)</f>
        <v>0</v>
      </c>
      <c r="E236" s="182"/>
      <c r="F236" s="93"/>
      <c r="G236" s="93">
        <f>SUM(G237)</f>
        <v>0</v>
      </c>
      <c r="H236" s="182"/>
      <c r="I236" s="93"/>
      <c r="J236" s="93">
        <f>SUM(J237)</f>
        <v>0</v>
      </c>
      <c r="K236" s="182"/>
      <c r="L236" s="93"/>
      <c r="M236" s="93">
        <f>SUM(M237)</f>
        <v>0</v>
      </c>
      <c r="N236" s="182"/>
      <c r="O236" s="93"/>
      <c r="P236" s="93">
        <f>SUM(P237)</f>
        <v>0</v>
      </c>
      <c r="Q236" s="182"/>
      <c r="R236" s="93"/>
      <c r="S236" s="93">
        <f>SUM(S237)</f>
        <v>0</v>
      </c>
      <c r="T236" s="182">
        <f t="shared" si="67"/>
        <v>92.6871205201225</v>
      </c>
      <c r="U236" s="93"/>
      <c r="V236" s="93"/>
      <c r="W236" s="126"/>
      <c r="X236" s="93"/>
      <c r="Y236" s="93">
        <f>SUM(Y237)</f>
        <v>0</v>
      </c>
      <c r="Z236" s="201"/>
      <c r="AA236" s="93">
        <f t="shared" si="72"/>
        <v>0</v>
      </c>
      <c r="AB236" s="93">
        <f t="shared" si="72"/>
        <v>0</v>
      </c>
      <c r="AC236" s="93">
        <f t="shared" si="72"/>
        <v>0</v>
      </c>
      <c r="AD236" s="93">
        <f t="shared" si="72"/>
        <v>0</v>
      </c>
    </row>
    <row r="237" spans="1:30" s="90" customFormat="1" ht="12.75">
      <c r="A237" s="117">
        <v>422</v>
      </c>
      <c r="B237" s="101" t="s">
        <v>133</v>
      </c>
      <c r="C237" s="166">
        <f t="shared" si="64"/>
        <v>0</v>
      </c>
      <c r="D237" s="93">
        <f>SUM(D238)</f>
        <v>0</v>
      </c>
      <c r="E237" s="182"/>
      <c r="F237" s="93"/>
      <c r="G237" s="93">
        <f>SUM(G238)</f>
        <v>0</v>
      </c>
      <c r="H237" s="182"/>
      <c r="I237" s="93"/>
      <c r="J237" s="93">
        <f>SUM(J238)</f>
        <v>0</v>
      </c>
      <c r="K237" s="182"/>
      <c r="L237" s="93"/>
      <c r="M237" s="93">
        <f>SUM(M238)</f>
        <v>0</v>
      </c>
      <c r="N237" s="182"/>
      <c r="O237" s="93"/>
      <c r="P237" s="93">
        <f>SUM(P238)</f>
        <v>0</v>
      </c>
      <c r="Q237" s="182"/>
      <c r="R237" s="93"/>
      <c r="S237" s="93">
        <f>SUM(S238)</f>
        <v>0</v>
      </c>
      <c r="T237" s="182">
        <f t="shared" si="67"/>
        <v>92.6871205201225</v>
      </c>
      <c r="U237" s="93"/>
      <c r="V237" s="93"/>
      <c r="W237" s="126"/>
      <c r="X237" s="93"/>
      <c r="Y237" s="93">
        <f>SUM(Y238)</f>
        <v>0</v>
      </c>
      <c r="Z237" s="201"/>
      <c r="AA237" s="93">
        <f t="shared" si="72"/>
        <v>0</v>
      </c>
      <c r="AB237" s="93">
        <f t="shared" si="72"/>
        <v>0</v>
      </c>
      <c r="AC237" s="93">
        <f t="shared" si="72"/>
        <v>0</v>
      </c>
      <c r="AD237" s="93">
        <f t="shared" si="72"/>
        <v>0</v>
      </c>
    </row>
    <row r="238" spans="1:30" s="91" customFormat="1" ht="12.75">
      <c r="A238" s="118">
        <v>4226</v>
      </c>
      <c r="B238" s="100" t="s">
        <v>134</v>
      </c>
      <c r="C238" s="164">
        <f t="shared" si="64"/>
        <v>0</v>
      </c>
      <c r="D238" s="94">
        <v>0</v>
      </c>
      <c r="E238" s="182"/>
      <c r="F238" s="94"/>
      <c r="G238" s="94"/>
      <c r="H238" s="182"/>
      <c r="I238" s="94"/>
      <c r="J238" s="94"/>
      <c r="K238" s="182"/>
      <c r="L238" s="94"/>
      <c r="M238" s="94"/>
      <c r="N238" s="182"/>
      <c r="O238" s="94"/>
      <c r="P238" s="94"/>
      <c r="Q238" s="182"/>
      <c r="R238" s="94"/>
      <c r="S238" s="94">
        <v>0</v>
      </c>
      <c r="T238" s="182">
        <f t="shared" si="67"/>
        <v>92.6871205201225</v>
      </c>
      <c r="U238" s="94"/>
      <c r="V238" s="94"/>
      <c r="W238" s="182"/>
      <c r="X238" s="94"/>
      <c r="Y238" s="94"/>
      <c r="Z238" s="201"/>
      <c r="AA238" s="94"/>
      <c r="AB238" s="94"/>
      <c r="AC238" s="94"/>
      <c r="AD238" s="94"/>
    </row>
    <row r="239" spans="1:30" ht="51">
      <c r="A239" s="113" t="s">
        <v>64</v>
      </c>
      <c r="B239" s="97" t="s">
        <v>63</v>
      </c>
      <c r="C239" s="97"/>
      <c r="D239" s="98">
        <f>SUM(D240)</f>
        <v>0</v>
      </c>
      <c r="E239" s="185"/>
      <c r="F239" s="98"/>
      <c r="G239" s="98">
        <f>SUM(G240)</f>
        <v>0</v>
      </c>
      <c r="H239" s="185"/>
      <c r="I239" s="98"/>
      <c r="J239" s="98">
        <f>SUM(J240)</f>
        <v>0</v>
      </c>
      <c r="K239" s="185"/>
      <c r="L239" s="98"/>
      <c r="M239" s="98">
        <f>SUM(M240)</f>
        <v>0</v>
      </c>
      <c r="N239" s="185"/>
      <c r="O239" s="98"/>
      <c r="P239" s="98">
        <f>SUM(P240)</f>
        <v>0</v>
      </c>
      <c r="Q239" s="185"/>
      <c r="R239" s="98"/>
      <c r="S239" s="98">
        <f>SUM(S240)</f>
        <v>0</v>
      </c>
      <c r="T239" s="185"/>
      <c r="U239" s="98"/>
      <c r="V239" s="98"/>
      <c r="W239" s="207"/>
      <c r="X239" s="98"/>
      <c r="Y239" s="98">
        <f>SUM(Y240)</f>
        <v>0</v>
      </c>
      <c r="Z239" s="185"/>
      <c r="AA239" s="98">
        <f aca="true" t="shared" si="73" ref="AA239:AD242">SUM(AA240)</f>
        <v>0</v>
      </c>
      <c r="AB239" s="98">
        <f t="shared" si="73"/>
        <v>0</v>
      </c>
      <c r="AC239" s="98">
        <f t="shared" si="73"/>
        <v>0</v>
      </c>
      <c r="AD239" s="98">
        <f t="shared" si="73"/>
        <v>0</v>
      </c>
    </row>
    <row r="240" spans="1:30" s="90" customFormat="1" ht="12.75">
      <c r="A240" s="54">
        <v>3</v>
      </c>
      <c r="B240" s="88" t="s">
        <v>43</v>
      </c>
      <c r="C240" s="165">
        <f>F240+I240+L240+O240+R240+X240</f>
        <v>0</v>
      </c>
      <c r="D240" s="92">
        <f>SUM(D241)</f>
        <v>0</v>
      </c>
      <c r="E240" s="182"/>
      <c r="F240" s="92"/>
      <c r="G240" s="92">
        <f>SUM(G241)</f>
        <v>0</v>
      </c>
      <c r="H240" s="182"/>
      <c r="I240" s="92"/>
      <c r="J240" s="92">
        <f>SUM(J241)</f>
        <v>0</v>
      </c>
      <c r="K240" s="182"/>
      <c r="L240" s="92"/>
      <c r="M240" s="92">
        <f>SUM(M241)</f>
        <v>0</v>
      </c>
      <c r="N240" s="182"/>
      <c r="O240" s="92"/>
      <c r="P240" s="92">
        <f>SUM(P241)</f>
        <v>0</v>
      </c>
      <c r="Q240" s="182"/>
      <c r="R240" s="92"/>
      <c r="S240" s="92">
        <f>SUM(S241)</f>
        <v>0</v>
      </c>
      <c r="T240" s="182"/>
      <c r="U240" s="92"/>
      <c r="V240" s="92"/>
      <c r="W240" s="126"/>
      <c r="X240" s="92"/>
      <c r="Y240" s="92">
        <f>SUM(Y241)</f>
        <v>0</v>
      </c>
      <c r="Z240" s="182"/>
      <c r="AA240" s="92">
        <f t="shared" si="73"/>
        <v>0</v>
      </c>
      <c r="AB240" s="92">
        <f t="shared" si="73"/>
        <v>0</v>
      </c>
      <c r="AC240" s="92">
        <f t="shared" si="73"/>
        <v>0</v>
      </c>
      <c r="AD240" s="92">
        <f t="shared" si="73"/>
        <v>0</v>
      </c>
    </row>
    <row r="241" spans="1:30" s="90" customFormat="1" ht="12.75">
      <c r="A241" s="54">
        <v>32</v>
      </c>
      <c r="B241" s="88" t="s">
        <v>23</v>
      </c>
      <c r="C241" s="165">
        <f>F241+I241+L241+O241+R241+X241</f>
        <v>0</v>
      </c>
      <c r="D241" s="92">
        <f>SUM(D242)</f>
        <v>0</v>
      </c>
      <c r="E241" s="182"/>
      <c r="F241" s="92"/>
      <c r="G241" s="92">
        <f>SUM(G242)</f>
        <v>0</v>
      </c>
      <c r="H241" s="182"/>
      <c r="I241" s="92"/>
      <c r="J241" s="92">
        <f>SUM(J242)</f>
        <v>0</v>
      </c>
      <c r="K241" s="182"/>
      <c r="L241" s="92"/>
      <c r="M241" s="92">
        <f>SUM(M242)</f>
        <v>0</v>
      </c>
      <c r="N241" s="182"/>
      <c r="O241" s="92"/>
      <c r="P241" s="92">
        <f>SUM(P242)</f>
        <v>0</v>
      </c>
      <c r="Q241" s="182"/>
      <c r="R241" s="92"/>
      <c r="S241" s="92">
        <f>SUM(S242)</f>
        <v>0</v>
      </c>
      <c r="T241" s="182"/>
      <c r="U241" s="92"/>
      <c r="V241" s="92"/>
      <c r="W241" s="126"/>
      <c r="X241" s="92"/>
      <c r="Y241" s="92">
        <f>SUM(Y242)</f>
        <v>0</v>
      </c>
      <c r="Z241" s="182"/>
      <c r="AA241" s="92">
        <f t="shared" si="73"/>
        <v>0</v>
      </c>
      <c r="AB241" s="92">
        <f t="shared" si="73"/>
        <v>0</v>
      </c>
      <c r="AC241" s="92">
        <f t="shared" si="73"/>
        <v>0</v>
      </c>
      <c r="AD241" s="92">
        <f t="shared" si="73"/>
        <v>0</v>
      </c>
    </row>
    <row r="242" spans="1:30" s="90" customFormat="1" ht="25.5">
      <c r="A242" s="54">
        <v>329</v>
      </c>
      <c r="B242" s="88" t="s">
        <v>116</v>
      </c>
      <c r="C242" s="165">
        <f>F242+I242+L242+O242+R242+X242</f>
        <v>0</v>
      </c>
      <c r="D242" s="92">
        <f>SUM(D243)</f>
        <v>0</v>
      </c>
      <c r="E242" s="182"/>
      <c r="F242" s="92"/>
      <c r="G242" s="92">
        <f>SUM(G243)</f>
        <v>0</v>
      </c>
      <c r="H242" s="182"/>
      <c r="I242" s="92"/>
      <c r="J242" s="92">
        <f>SUM(J243)</f>
        <v>0</v>
      </c>
      <c r="K242" s="182"/>
      <c r="L242" s="92"/>
      <c r="M242" s="92">
        <f>SUM(M243)</f>
        <v>0</v>
      </c>
      <c r="N242" s="182"/>
      <c r="O242" s="92"/>
      <c r="P242" s="92">
        <f>SUM(P243)</f>
        <v>0</v>
      </c>
      <c r="Q242" s="182"/>
      <c r="R242" s="92"/>
      <c r="S242" s="92">
        <f>SUM(S243)</f>
        <v>0</v>
      </c>
      <c r="T242" s="182"/>
      <c r="U242" s="92"/>
      <c r="V242" s="92"/>
      <c r="W242" s="126"/>
      <c r="X242" s="92"/>
      <c r="Y242" s="92">
        <f>SUM(Y243)</f>
        <v>0</v>
      </c>
      <c r="Z242" s="182"/>
      <c r="AA242" s="92">
        <f t="shared" si="73"/>
        <v>0</v>
      </c>
      <c r="AB242" s="92">
        <f t="shared" si="73"/>
        <v>0</v>
      </c>
      <c r="AC242" s="92">
        <f t="shared" si="73"/>
        <v>0</v>
      </c>
      <c r="AD242" s="92">
        <f t="shared" si="73"/>
        <v>0</v>
      </c>
    </row>
    <row r="243" spans="1:30" ht="12.75">
      <c r="A243" s="114">
        <v>3299</v>
      </c>
      <c r="B243" s="82" t="s">
        <v>116</v>
      </c>
      <c r="C243" s="164">
        <f>F243+I243+L243+O243+R243+X243</f>
        <v>0</v>
      </c>
      <c r="D243" s="94">
        <v>0</v>
      </c>
      <c r="E243" s="182"/>
      <c r="F243" s="94"/>
      <c r="G243" s="94"/>
      <c r="H243" s="182"/>
      <c r="I243" s="94"/>
      <c r="J243" s="94">
        <v>0</v>
      </c>
      <c r="K243" s="182"/>
      <c r="L243" s="94"/>
      <c r="M243" s="94"/>
      <c r="N243" s="182"/>
      <c r="O243" s="94"/>
      <c r="P243" s="94"/>
      <c r="Q243" s="182"/>
      <c r="R243" s="94"/>
      <c r="S243" s="94"/>
      <c r="T243" s="182"/>
      <c r="U243" s="94"/>
      <c r="V243" s="94"/>
      <c r="W243" s="182"/>
      <c r="X243" s="94"/>
      <c r="Y243" s="94"/>
      <c r="Z243" s="182"/>
      <c r="AA243" s="94"/>
      <c r="AB243" s="94"/>
      <c r="AC243" s="94"/>
      <c r="AD243" s="94"/>
    </row>
    <row r="244" spans="1:30" ht="51">
      <c r="A244" s="113" t="s">
        <v>65</v>
      </c>
      <c r="B244" s="97" t="s">
        <v>86</v>
      </c>
      <c r="C244" s="98">
        <f>F244+I244+L244+O244+R244+X244</f>
        <v>512845</v>
      </c>
      <c r="D244" s="98">
        <f>SUM(D245)</f>
        <v>426000</v>
      </c>
      <c r="E244" s="185">
        <f>D244/C244</f>
        <v>0.8306603359689575</v>
      </c>
      <c r="F244" s="98"/>
      <c r="G244" s="98">
        <f>SUM(G245)</f>
        <v>0</v>
      </c>
      <c r="H244" s="185"/>
      <c r="I244" s="98"/>
      <c r="J244" s="98">
        <f>SUM(J245)</f>
        <v>0</v>
      </c>
      <c r="K244" s="185"/>
      <c r="L244" s="98"/>
      <c r="M244" s="98">
        <f>SUM(M245)</f>
        <v>0</v>
      </c>
      <c r="N244" s="185"/>
      <c r="O244" s="98">
        <f>O245</f>
        <v>140625</v>
      </c>
      <c r="P244" s="98">
        <f>SUM(P245)</f>
        <v>81000</v>
      </c>
      <c r="Q244" s="185">
        <f>P244/O244*100</f>
        <v>57.599999999999994</v>
      </c>
      <c r="R244" s="98">
        <f>SUM(R245)</f>
        <v>372220</v>
      </c>
      <c r="S244" s="98">
        <f>SUM(S245)</f>
        <v>345000</v>
      </c>
      <c r="T244" s="185">
        <f>S244/R244*100</f>
        <v>92.6871205201225</v>
      </c>
      <c r="U244" s="98"/>
      <c r="V244" s="98"/>
      <c r="W244" s="207"/>
      <c r="X244" s="98"/>
      <c r="Y244" s="98">
        <f>SUM(Y245)</f>
        <v>0</v>
      </c>
      <c r="Z244" s="185"/>
      <c r="AA244" s="98">
        <f>SUM(AA245)</f>
        <v>0</v>
      </c>
      <c r="AB244" s="98">
        <f>SUM(AB245)</f>
        <v>0</v>
      </c>
      <c r="AC244" s="98">
        <f>SUM(AC245)</f>
        <v>0</v>
      </c>
      <c r="AD244" s="98">
        <f>SUM(AD245)</f>
        <v>0</v>
      </c>
    </row>
    <row r="245" spans="1:30" s="90" customFormat="1" ht="12.75">
      <c r="A245" s="54">
        <v>3</v>
      </c>
      <c r="B245" s="88" t="s">
        <v>43</v>
      </c>
      <c r="C245" s="165">
        <f aca="true" t="shared" si="74" ref="C245:C267">F245+I245+L245+O245+R245+X245</f>
        <v>512845</v>
      </c>
      <c r="D245" s="92">
        <f aca="true" t="shared" si="75" ref="D245:D265">G245+J245+M245+P245+S245+Y245+AA245+AB245</f>
        <v>426000</v>
      </c>
      <c r="E245" s="182">
        <f>D245/C245</f>
        <v>0.8306603359689575</v>
      </c>
      <c r="F245" s="92"/>
      <c r="G245" s="92">
        <f>SUM(G246+G253)</f>
        <v>0</v>
      </c>
      <c r="H245" s="182"/>
      <c r="I245" s="92"/>
      <c r="J245" s="92">
        <f>SUM(J246+J253)</f>
        <v>0</v>
      </c>
      <c r="K245" s="182"/>
      <c r="L245" s="92"/>
      <c r="M245" s="92">
        <f>SUM(M246+M253)</f>
        <v>0</v>
      </c>
      <c r="N245" s="182"/>
      <c r="O245" s="92">
        <f>O246+O253</f>
        <v>140625</v>
      </c>
      <c r="P245" s="92">
        <f>SUM(P246+P253)</f>
        <v>81000</v>
      </c>
      <c r="Q245" s="182">
        <f>P245/O245*100</f>
        <v>57.599999999999994</v>
      </c>
      <c r="R245" s="92">
        <f>R246+R253</f>
        <v>372220</v>
      </c>
      <c r="S245" s="92">
        <f>SUM(S246+S253)</f>
        <v>345000</v>
      </c>
      <c r="T245" s="182">
        <f>S245/R245*100</f>
        <v>92.6871205201225</v>
      </c>
      <c r="U245" s="92"/>
      <c r="V245" s="92"/>
      <c r="W245" s="126"/>
      <c r="X245" s="92"/>
      <c r="Y245" s="92">
        <f>SUM(Y246+Y253)</f>
        <v>0</v>
      </c>
      <c r="Z245" s="182"/>
      <c r="AA245" s="92">
        <f>SUM(AA246+AA253)</f>
        <v>0</v>
      </c>
      <c r="AB245" s="92">
        <f>SUM(AB246+AB253)</f>
        <v>0</v>
      </c>
      <c r="AC245" s="92">
        <f>SUM(AC246+AC253)</f>
        <v>0</v>
      </c>
      <c r="AD245" s="92">
        <f>SUM(AD246+AD253)</f>
        <v>0</v>
      </c>
    </row>
    <row r="246" spans="1:30" s="90" customFormat="1" ht="12.75">
      <c r="A246" s="54">
        <v>31</v>
      </c>
      <c r="B246" s="88" t="s">
        <v>19</v>
      </c>
      <c r="C246" s="165">
        <f t="shared" si="74"/>
        <v>360720</v>
      </c>
      <c r="D246" s="92">
        <f t="shared" si="75"/>
        <v>340000</v>
      </c>
      <c r="E246" s="182">
        <f aca="true" t="shared" si="76" ref="E246:E262">D246/C246</f>
        <v>0.9425593257928587</v>
      </c>
      <c r="F246" s="92"/>
      <c r="G246" s="92">
        <f>SUM(G247+G249+G251)</f>
        <v>0</v>
      </c>
      <c r="H246" s="182"/>
      <c r="I246" s="92"/>
      <c r="J246" s="92">
        <f>SUM(J247+J249+J251)</f>
        <v>0</v>
      </c>
      <c r="K246" s="182"/>
      <c r="L246" s="92"/>
      <c r="M246" s="92">
        <f>SUM(M247+M249+M251)</f>
        <v>0</v>
      </c>
      <c r="N246" s="182"/>
      <c r="O246" s="92"/>
      <c r="P246" s="92">
        <f>SUM(P247+P249+P251)</f>
        <v>0</v>
      </c>
      <c r="Q246" s="182"/>
      <c r="R246" s="92">
        <f>R247+R249+R251</f>
        <v>360720</v>
      </c>
      <c r="S246" s="92">
        <f>SUM(S247+S249+S251)</f>
        <v>340000</v>
      </c>
      <c r="T246" s="182">
        <f aca="true" t="shared" si="77" ref="T246:T262">S246/R246*100</f>
        <v>94.25593257928587</v>
      </c>
      <c r="U246" s="92"/>
      <c r="V246" s="92"/>
      <c r="W246" s="126"/>
      <c r="X246" s="92"/>
      <c r="Y246" s="92">
        <f>SUM(Y247+Y249+Y251)</f>
        <v>0</v>
      </c>
      <c r="Z246" s="182"/>
      <c r="AA246" s="92">
        <f>SUM(AA247+AA249+AA251)</f>
        <v>0</v>
      </c>
      <c r="AB246" s="92">
        <f>SUM(AB247+AB249+AB251)</f>
        <v>0</v>
      </c>
      <c r="AC246" s="92">
        <f>SUM(AC247+AC249+AC251)</f>
        <v>0</v>
      </c>
      <c r="AD246" s="92">
        <f>SUM(AD247+AD249+AD251)</f>
        <v>0</v>
      </c>
    </row>
    <row r="247" spans="1:30" s="90" customFormat="1" ht="12.75">
      <c r="A247" s="54">
        <v>311</v>
      </c>
      <c r="B247" s="88" t="s">
        <v>20</v>
      </c>
      <c r="C247" s="165">
        <f t="shared" si="74"/>
        <v>303200</v>
      </c>
      <c r="D247" s="92">
        <f t="shared" si="75"/>
        <v>331000</v>
      </c>
      <c r="E247" s="182">
        <f t="shared" si="76"/>
        <v>1.091688654353562</v>
      </c>
      <c r="F247" s="92"/>
      <c r="G247" s="92">
        <f>SUM(G248)</f>
        <v>0</v>
      </c>
      <c r="H247" s="182"/>
      <c r="I247" s="92"/>
      <c r="J247" s="92">
        <f>SUM(J248)</f>
        <v>0</v>
      </c>
      <c r="K247" s="182"/>
      <c r="L247" s="92"/>
      <c r="M247" s="92">
        <f>SUM(M248)</f>
        <v>0</v>
      </c>
      <c r="N247" s="182"/>
      <c r="O247" s="92"/>
      <c r="P247" s="92">
        <f>SUM(P248)</f>
        <v>0</v>
      </c>
      <c r="Q247" s="182"/>
      <c r="R247" s="92">
        <f>R248</f>
        <v>303200</v>
      </c>
      <c r="S247" s="92">
        <f>SUM(S248)</f>
        <v>331000</v>
      </c>
      <c r="T247" s="201">
        <f t="shared" si="77"/>
        <v>109.1688654353562</v>
      </c>
      <c r="U247" s="92"/>
      <c r="V247" s="92"/>
      <c r="W247" s="126"/>
      <c r="X247" s="92"/>
      <c r="Y247" s="92">
        <f>SUM(Y248)</f>
        <v>0</v>
      </c>
      <c r="Z247" s="182"/>
      <c r="AA247" s="92">
        <f>SUM(AA248)</f>
        <v>0</v>
      </c>
      <c r="AB247" s="92">
        <f>SUM(AB248)</f>
        <v>0</v>
      </c>
      <c r="AC247" s="92">
        <f>SUM(AC248)</f>
        <v>0</v>
      </c>
      <c r="AD247" s="92">
        <f>SUM(AD248)</f>
        <v>0</v>
      </c>
    </row>
    <row r="248" spans="1:30" ht="12.75">
      <c r="A248" s="114">
        <v>3111</v>
      </c>
      <c r="B248" s="82" t="s">
        <v>131</v>
      </c>
      <c r="C248" s="164">
        <f t="shared" si="74"/>
        <v>303200</v>
      </c>
      <c r="D248" s="94">
        <f t="shared" si="75"/>
        <v>331000</v>
      </c>
      <c r="E248" s="182">
        <f t="shared" si="76"/>
        <v>1.091688654353562</v>
      </c>
      <c r="F248" s="94"/>
      <c r="G248" s="94"/>
      <c r="H248" s="182"/>
      <c r="I248" s="94"/>
      <c r="J248" s="94"/>
      <c r="K248" s="182"/>
      <c r="L248" s="94"/>
      <c r="M248" s="94"/>
      <c r="N248" s="182"/>
      <c r="O248" s="94"/>
      <c r="P248" s="94"/>
      <c r="Q248" s="182"/>
      <c r="R248" s="94">
        <v>303200</v>
      </c>
      <c r="S248" s="94">
        <v>331000</v>
      </c>
      <c r="T248" s="201">
        <f t="shared" si="77"/>
        <v>109.1688654353562</v>
      </c>
      <c r="U248" s="94"/>
      <c r="V248" s="94"/>
      <c r="W248" s="182"/>
      <c r="X248" s="94"/>
      <c r="Y248" s="94"/>
      <c r="Z248" s="182"/>
      <c r="AA248" s="94"/>
      <c r="AB248" s="94"/>
      <c r="AC248" s="94"/>
      <c r="AD248" s="94"/>
    </row>
    <row r="249" spans="1:30" s="90" customFormat="1" ht="12.75">
      <c r="A249" s="54">
        <v>312</v>
      </c>
      <c r="B249" s="88" t="s">
        <v>21</v>
      </c>
      <c r="C249" s="165">
        <f t="shared" si="74"/>
        <v>7500</v>
      </c>
      <c r="D249" s="92">
        <f t="shared" si="75"/>
        <v>9000</v>
      </c>
      <c r="E249" s="182">
        <f t="shared" si="76"/>
        <v>1.2</v>
      </c>
      <c r="F249" s="92"/>
      <c r="G249" s="92">
        <f>SUM(G250)</f>
        <v>0</v>
      </c>
      <c r="H249" s="182"/>
      <c r="I249" s="92"/>
      <c r="J249" s="92">
        <f>SUM(J250)</f>
        <v>0</v>
      </c>
      <c r="K249" s="182"/>
      <c r="L249" s="92"/>
      <c r="M249" s="92">
        <f>SUM(M250)</f>
        <v>0</v>
      </c>
      <c r="N249" s="182"/>
      <c r="O249" s="92"/>
      <c r="P249" s="92">
        <f>SUM(P250)</f>
        <v>0</v>
      </c>
      <c r="Q249" s="182"/>
      <c r="R249" s="92">
        <f>R250</f>
        <v>7500</v>
      </c>
      <c r="S249" s="92">
        <f>SUM(S250)</f>
        <v>9000</v>
      </c>
      <c r="T249" s="201">
        <f t="shared" si="77"/>
        <v>120</v>
      </c>
      <c r="U249" s="92"/>
      <c r="V249" s="92"/>
      <c r="W249" s="126"/>
      <c r="X249" s="92"/>
      <c r="Y249" s="92">
        <f>SUM(Y250)</f>
        <v>0</v>
      </c>
      <c r="Z249" s="182"/>
      <c r="AA249" s="92">
        <f>SUM(AA250)</f>
        <v>0</v>
      </c>
      <c r="AB249" s="92">
        <f>SUM(AB250)</f>
        <v>0</v>
      </c>
      <c r="AC249" s="92">
        <f>SUM(AC250)</f>
        <v>0</v>
      </c>
      <c r="AD249" s="92">
        <f>SUM(AD250)</f>
        <v>0</v>
      </c>
    </row>
    <row r="250" spans="1:30" ht="12.75">
      <c r="A250" s="114">
        <v>3121</v>
      </c>
      <c r="B250" s="82" t="s">
        <v>21</v>
      </c>
      <c r="C250" s="164">
        <f t="shared" si="74"/>
        <v>7500</v>
      </c>
      <c r="D250" s="94">
        <f t="shared" si="75"/>
        <v>9000</v>
      </c>
      <c r="E250" s="182">
        <f t="shared" si="76"/>
        <v>1.2</v>
      </c>
      <c r="F250" s="94"/>
      <c r="G250" s="94"/>
      <c r="H250" s="182"/>
      <c r="I250" s="94"/>
      <c r="J250" s="94"/>
      <c r="K250" s="182"/>
      <c r="L250" s="94"/>
      <c r="M250" s="94"/>
      <c r="N250" s="182"/>
      <c r="O250" s="94"/>
      <c r="P250" s="94"/>
      <c r="Q250" s="182"/>
      <c r="R250" s="94">
        <v>7500</v>
      </c>
      <c r="S250" s="94">
        <v>9000</v>
      </c>
      <c r="T250" s="201">
        <f t="shared" si="77"/>
        <v>120</v>
      </c>
      <c r="U250" s="94"/>
      <c r="V250" s="94"/>
      <c r="W250" s="182"/>
      <c r="X250" s="94"/>
      <c r="Y250" s="94"/>
      <c r="Z250" s="182"/>
      <c r="AA250" s="94"/>
      <c r="AB250" s="94"/>
      <c r="AC250" s="94"/>
      <c r="AD250" s="94"/>
    </row>
    <row r="251" spans="1:30" s="90" customFormat="1" ht="12.75">
      <c r="A251" s="54">
        <v>313</v>
      </c>
      <c r="B251" s="82" t="s">
        <v>22</v>
      </c>
      <c r="C251" s="164">
        <f t="shared" si="74"/>
        <v>50020</v>
      </c>
      <c r="D251" s="94">
        <f t="shared" si="75"/>
        <v>0</v>
      </c>
      <c r="E251" s="182">
        <f t="shared" si="76"/>
        <v>0</v>
      </c>
      <c r="F251" s="94"/>
      <c r="G251" s="92">
        <f>SUM(G252)</f>
        <v>0</v>
      </c>
      <c r="H251" s="182"/>
      <c r="I251" s="92"/>
      <c r="J251" s="92">
        <f>SUM(J252)</f>
        <v>0</v>
      </c>
      <c r="K251" s="182"/>
      <c r="L251" s="92"/>
      <c r="M251" s="92">
        <f>SUM(M252)</f>
        <v>0</v>
      </c>
      <c r="N251" s="182"/>
      <c r="O251" s="92"/>
      <c r="P251" s="92">
        <f>SUM(P252)</f>
        <v>0</v>
      </c>
      <c r="Q251" s="182"/>
      <c r="R251" s="92">
        <f>R252</f>
        <v>50020</v>
      </c>
      <c r="S251" s="92">
        <f>SUM(S252)</f>
        <v>0</v>
      </c>
      <c r="T251" s="182">
        <f t="shared" si="77"/>
        <v>0</v>
      </c>
      <c r="U251" s="92"/>
      <c r="V251" s="92"/>
      <c r="W251" s="126"/>
      <c r="X251" s="92"/>
      <c r="Y251" s="92">
        <f>SUM(Y252)</f>
        <v>0</v>
      </c>
      <c r="Z251" s="182"/>
      <c r="AA251" s="92">
        <f>SUM(AA252)</f>
        <v>0</v>
      </c>
      <c r="AB251" s="92">
        <f>SUM(AB252)</f>
        <v>0</v>
      </c>
      <c r="AC251" s="92">
        <f>SUM(AC252)</f>
        <v>0</v>
      </c>
      <c r="AD251" s="92">
        <f>SUM(AD252)</f>
        <v>0</v>
      </c>
    </row>
    <row r="252" spans="1:30" ht="25.5">
      <c r="A252" s="114">
        <v>3132</v>
      </c>
      <c r="B252" s="82" t="s">
        <v>127</v>
      </c>
      <c r="C252" s="164">
        <f t="shared" si="74"/>
        <v>50020</v>
      </c>
      <c r="D252" s="94">
        <f t="shared" si="75"/>
        <v>0</v>
      </c>
      <c r="E252" s="182">
        <f t="shared" si="76"/>
        <v>0</v>
      </c>
      <c r="F252" s="94"/>
      <c r="G252" s="94"/>
      <c r="H252" s="182"/>
      <c r="I252" s="94"/>
      <c r="J252" s="94"/>
      <c r="K252" s="182"/>
      <c r="L252" s="94"/>
      <c r="M252" s="94"/>
      <c r="N252" s="182"/>
      <c r="O252" s="94"/>
      <c r="P252" s="94"/>
      <c r="Q252" s="182"/>
      <c r="R252" s="94">
        <v>50020</v>
      </c>
      <c r="S252" s="94">
        <v>0</v>
      </c>
      <c r="T252" s="182">
        <f t="shared" si="77"/>
        <v>0</v>
      </c>
      <c r="U252" s="94"/>
      <c r="V252" s="94"/>
      <c r="W252" s="182"/>
      <c r="X252" s="94"/>
      <c r="Y252" s="94"/>
      <c r="Z252" s="182"/>
      <c r="AA252" s="94"/>
      <c r="AB252" s="94"/>
      <c r="AC252" s="94"/>
      <c r="AD252" s="94"/>
    </row>
    <row r="253" spans="1:30" s="90" customFormat="1" ht="12.75">
      <c r="A253" s="54">
        <v>32</v>
      </c>
      <c r="B253" s="88" t="s">
        <v>23</v>
      </c>
      <c r="C253" s="165">
        <f t="shared" si="74"/>
        <v>152125</v>
      </c>
      <c r="D253" s="92">
        <f t="shared" si="75"/>
        <v>86000</v>
      </c>
      <c r="E253" s="182">
        <f t="shared" si="76"/>
        <v>0.5653245686113394</v>
      </c>
      <c r="F253" s="92"/>
      <c r="G253" s="92">
        <f>SUM(G254+G259+G263)</f>
        <v>0</v>
      </c>
      <c r="H253" s="182"/>
      <c r="I253" s="92"/>
      <c r="J253" s="92">
        <f>SUM(J254+J259+J263)</f>
        <v>0</v>
      </c>
      <c r="K253" s="182"/>
      <c r="L253" s="92"/>
      <c r="M253" s="92">
        <f>SUM(M254+M259+M263)</f>
        <v>0</v>
      </c>
      <c r="N253" s="182"/>
      <c r="O253" s="92">
        <f>O254+O259+O263+O266</f>
        <v>140625</v>
      </c>
      <c r="P253" s="92">
        <f>SUM(P254+P259+P263+P266)</f>
        <v>81000</v>
      </c>
      <c r="Q253" s="182">
        <f>P253/O253*100</f>
        <v>57.599999999999994</v>
      </c>
      <c r="R253" s="92">
        <f>R254+R259+R263+R266</f>
        <v>11500</v>
      </c>
      <c r="S253" s="92">
        <f>SUM(S254+S259+S263)</f>
        <v>5000</v>
      </c>
      <c r="T253" s="182">
        <f t="shared" si="77"/>
        <v>43.47826086956522</v>
      </c>
      <c r="U253" s="92"/>
      <c r="V253" s="92"/>
      <c r="W253" s="126"/>
      <c r="X253" s="92"/>
      <c r="Y253" s="92">
        <f>SUM(Y254+Y259+Y263)</f>
        <v>0</v>
      </c>
      <c r="Z253" s="182"/>
      <c r="AA253" s="92">
        <f>SUM(AA254+AA259+AA263)</f>
        <v>0</v>
      </c>
      <c r="AB253" s="92">
        <f>SUM(AB254+AB259+AB263)</f>
        <v>0</v>
      </c>
      <c r="AC253" s="92">
        <f>SUM(AC254+AC259+AC263)</f>
        <v>0</v>
      </c>
      <c r="AD253" s="92">
        <f>SUM(AD254+AD259+AD263)</f>
        <v>0</v>
      </c>
    </row>
    <row r="254" spans="1:30" s="90" customFormat="1" ht="12.75">
      <c r="A254" s="54">
        <v>321</v>
      </c>
      <c r="B254" s="88" t="s">
        <v>24</v>
      </c>
      <c r="C254" s="165">
        <f t="shared" si="74"/>
        <v>10500</v>
      </c>
      <c r="D254" s="92">
        <f t="shared" si="75"/>
        <v>5000</v>
      </c>
      <c r="E254" s="182">
        <f t="shared" si="76"/>
        <v>0.47619047619047616</v>
      </c>
      <c r="F254" s="92"/>
      <c r="G254" s="92">
        <f>SUM(G256)</f>
        <v>0</v>
      </c>
      <c r="H254" s="182"/>
      <c r="I254" s="92"/>
      <c r="J254" s="92">
        <f>SUM(J256)</f>
        <v>0</v>
      </c>
      <c r="K254" s="182"/>
      <c r="L254" s="92"/>
      <c r="M254" s="92">
        <f>SUM(M256)</f>
        <v>0</v>
      </c>
      <c r="N254" s="182"/>
      <c r="O254" s="92">
        <f>O255+O256</f>
        <v>2000</v>
      </c>
      <c r="P254" s="92">
        <f>P255+P256</f>
        <v>0</v>
      </c>
      <c r="Q254" s="182">
        <f>P254/O254*100</f>
        <v>0</v>
      </c>
      <c r="R254" s="92">
        <f>SUM(R255:R258)</f>
        <v>8500</v>
      </c>
      <c r="S254" s="92">
        <f>SUM(S256)</f>
        <v>5000</v>
      </c>
      <c r="T254" s="182">
        <f t="shared" si="77"/>
        <v>58.82352941176471</v>
      </c>
      <c r="U254" s="92"/>
      <c r="V254" s="92"/>
      <c r="W254" s="126"/>
      <c r="X254" s="92"/>
      <c r="Y254" s="92">
        <f>SUM(Y256)</f>
        <v>0</v>
      </c>
      <c r="Z254" s="182"/>
      <c r="AA254" s="92">
        <f>SUM(AA256)</f>
        <v>0</v>
      </c>
      <c r="AB254" s="92">
        <f>SUM(AB256)</f>
        <v>0</v>
      </c>
      <c r="AC254" s="92">
        <f>SUM(AC256)</f>
        <v>0</v>
      </c>
      <c r="AD254" s="92">
        <f>SUM(AD256)</f>
        <v>0</v>
      </c>
    </row>
    <row r="255" spans="1:30" s="90" customFormat="1" ht="12.75">
      <c r="A255" s="114">
        <v>3211</v>
      </c>
      <c r="B255" s="82" t="s">
        <v>103</v>
      </c>
      <c r="C255" s="164">
        <f t="shared" si="74"/>
        <v>3400</v>
      </c>
      <c r="D255" s="94">
        <f t="shared" si="75"/>
        <v>0</v>
      </c>
      <c r="E255" s="182">
        <f t="shared" si="76"/>
        <v>0</v>
      </c>
      <c r="F255" s="94"/>
      <c r="G255" s="94"/>
      <c r="H255" s="182"/>
      <c r="I255" s="94"/>
      <c r="J255" s="94"/>
      <c r="K255" s="182"/>
      <c r="L255" s="94"/>
      <c r="M255" s="94"/>
      <c r="N255" s="182"/>
      <c r="O255" s="94">
        <v>2000</v>
      </c>
      <c r="P255" s="94">
        <v>0</v>
      </c>
      <c r="Q255" s="182">
        <f>P255/O255*100</f>
        <v>0</v>
      </c>
      <c r="R255" s="94">
        <v>1400</v>
      </c>
      <c r="S255" s="94"/>
      <c r="T255" s="182">
        <f t="shared" si="77"/>
        <v>0</v>
      </c>
      <c r="U255" s="94"/>
      <c r="V255" s="94"/>
      <c r="W255" s="182"/>
      <c r="X255" s="94"/>
      <c r="Y255" s="94"/>
      <c r="Z255" s="182"/>
      <c r="AA255" s="94"/>
      <c r="AB255" s="94"/>
      <c r="AC255" s="94"/>
      <c r="AD255" s="94"/>
    </row>
    <row r="256" spans="1:30" ht="25.5">
      <c r="A256" s="114">
        <v>3212</v>
      </c>
      <c r="B256" s="82" t="s">
        <v>128</v>
      </c>
      <c r="C256" s="164">
        <f t="shared" si="74"/>
        <v>6700</v>
      </c>
      <c r="D256" s="94">
        <f t="shared" si="75"/>
        <v>5000</v>
      </c>
      <c r="E256" s="182">
        <f t="shared" si="76"/>
        <v>0.746268656716418</v>
      </c>
      <c r="F256" s="94"/>
      <c r="G256" s="94"/>
      <c r="H256" s="182"/>
      <c r="I256" s="94"/>
      <c r="J256" s="94"/>
      <c r="K256" s="182"/>
      <c r="L256" s="94"/>
      <c r="M256" s="94"/>
      <c r="N256" s="182"/>
      <c r="O256" s="94"/>
      <c r="P256" s="94"/>
      <c r="Q256" s="182"/>
      <c r="R256" s="94">
        <v>6700</v>
      </c>
      <c r="S256" s="94">
        <v>5000</v>
      </c>
      <c r="T256" s="182">
        <f t="shared" si="77"/>
        <v>74.6268656716418</v>
      </c>
      <c r="U256" s="94"/>
      <c r="V256" s="94"/>
      <c r="W256" s="182"/>
      <c r="X256" s="94"/>
      <c r="Y256" s="94"/>
      <c r="Z256" s="182"/>
      <c r="AA256" s="94"/>
      <c r="AB256" s="94"/>
      <c r="AC256" s="94"/>
      <c r="AD256" s="94"/>
    </row>
    <row r="257" spans="1:30" ht="12.75">
      <c r="A257" s="114">
        <v>3213</v>
      </c>
      <c r="B257" s="82" t="s">
        <v>104</v>
      </c>
      <c r="C257" s="164">
        <f t="shared" si="74"/>
        <v>200</v>
      </c>
      <c r="D257" s="94"/>
      <c r="E257" s="182">
        <f t="shared" si="76"/>
        <v>0</v>
      </c>
      <c r="F257" s="94"/>
      <c r="G257" s="94"/>
      <c r="H257" s="182"/>
      <c r="I257" s="94"/>
      <c r="J257" s="94"/>
      <c r="K257" s="182"/>
      <c r="L257" s="94"/>
      <c r="M257" s="94"/>
      <c r="N257" s="182"/>
      <c r="O257" s="94"/>
      <c r="P257" s="94"/>
      <c r="Q257" s="182"/>
      <c r="R257" s="94">
        <v>200</v>
      </c>
      <c r="S257" s="94"/>
      <c r="T257" s="182">
        <f t="shared" si="77"/>
        <v>0</v>
      </c>
      <c r="U257" s="94"/>
      <c r="V257" s="94"/>
      <c r="W257" s="182"/>
      <c r="X257" s="94"/>
      <c r="Y257" s="94"/>
      <c r="Z257" s="182"/>
      <c r="AA257" s="94"/>
      <c r="AB257" s="94"/>
      <c r="AC257" s="94"/>
      <c r="AD257" s="94"/>
    </row>
    <row r="258" spans="1:30" ht="12.75">
      <c r="A258" s="114">
        <v>3214</v>
      </c>
      <c r="B258" s="82" t="s">
        <v>105</v>
      </c>
      <c r="C258" s="164">
        <f t="shared" si="74"/>
        <v>200</v>
      </c>
      <c r="D258" s="94"/>
      <c r="E258" s="182">
        <f t="shared" si="76"/>
        <v>0</v>
      </c>
      <c r="F258" s="94"/>
      <c r="G258" s="94"/>
      <c r="H258" s="182"/>
      <c r="I258" s="94"/>
      <c r="J258" s="94"/>
      <c r="K258" s="182"/>
      <c r="L258" s="94"/>
      <c r="M258" s="94"/>
      <c r="N258" s="182"/>
      <c r="O258" s="94"/>
      <c r="P258" s="94"/>
      <c r="Q258" s="182"/>
      <c r="R258" s="94">
        <v>200</v>
      </c>
      <c r="S258" s="94"/>
      <c r="T258" s="182">
        <f t="shared" si="77"/>
        <v>0</v>
      </c>
      <c r="U258" s="94"/>
      <c r="V258" s="94"/>
      <c r="W258" s="182"/>
      <c r="X258" s="94"/>
      <c r="Y258" s="94"/>
      <c r="Z258" s="182"/>
      <c r="AA258" s="94"/>
      <c r="AB258" s="94"/>
      <c r="AC258" s="94"/>
      <c r="AD258" s="94"/>
    </row>
    <row r="259" spans="1:30" s="90" customFormat="1" ht="12.75">
      <c r="A259" s="54">
        <v>322</v>
      </c>
      <c r="B259" s="88" t="s">
        <v>25</v>
      </c>
      <c r="C259" s="165">
        <f t="shared" si="74"/>
        <v>141625</v>
      </c>
      <c r="D259" s="92">
        <f t="shared" si="75"/>
        <v>76000</v>
      </c>
      <c r="E259" s="182">
        <f t="shared" si="76"/>
        <v>0.5366284201235657</v>
      </c>
      <c r="F259" s="92"/>
      <c r="G259" s="92">
        <f>SUM(G260+G261)</f>
        <v>0</v>
      </c>
      <c r="H259" s="182"/>
      <c r="I259" s="92"/>
      <c r="J259" s="92">
        <f>SUM(J260+J261)</f>
        <v>0</v>
      </c>
      <c r="K259" s="182"/>
      <c r="L259" s="92"/>
      <c r="M259" s="92">
        <f>SUM(M260+M261)</f>
        <v>0</v>
      </c>
      <c r="N259" s="182"/>
      <c r="O259" s="92">
        <f>O260+O261+O262</f>
        <v>138625</v>
      </c>
      <c r="P259" s="92">
        <f>SUM(P260+P261+P262)</f>
        <v>76000</v>
      </c>
      <c r="Q259" s="182">
        <f>P259/O259*100</f>
        <v>54.82416591523895</v>
      </c>
      <c r="R259" s="92">
        <f>SUM(R260:R262)</f>
        <v>3000</v>
      </c>
      <c r="S259" s="92">
        <f>SUM(S260+S261)</f>
        <v>0</v>
      </c>
      <c r="T259" s="182">
        <f t="shared" si="77"/>
        <v>0</v>
      </c>
      <c r="U259" s="92"/>
      <c r="V259" s="92"/>
      <c r="W259" s="126"/>
      <c r="X259" s="92"/>
      <c r="Y259" s="92">
        <f>SUM(Y260+Y261)</f>
        <v>0</v>
      </c>
      <c r="Z259" s="182"/>
      <c r="AA259" s="92">
        <f>SUM(AA260+AA261)</f>
        <v>0</v>
      </c>
      <c r="AB259" s="92">
        <f>SUM(AB260+AB261)</f>
        <v>0</v>
      </c>
      <c r="AC259" s="92">
        <f>SUM(AC260+AC261)</f>
        <v>0</v>
      </c>
      <c r="AD259" s="92">
        <f>SUM(AD260+AD261)</f>
        <v>0</v>
      </c>
    </row>
    <row r="260" spans="1:30" ht="12.75" customHeight="1">
      <c r="A260" s="114">
        <v>3221</v>
      </c>
      <c r="B260" s="82" t="s">
        <v>162</v>
      </c>
      <c r="C260" s="164">
        <f t="shared" si="74"/>
        <v>30305</v>
      </c>
      <c r="D260" s="94">
        <f t="shared" si="75"/>
        <v>17900</v>
      </c>
      <c r="E260" s="182">
        <f t="shared" si="76"/>
        <v>0.5906616069955453</v>
      </c>
      <c r="F260" s="94"/>
      <c r="G260" s="94"/>
      <c r="H260" s="182"/>
      <c r="I260" s="94"/>
      <c r="J260" s="94"/>
      <c r="K260" s="182"/>
      <c r="L260" s="94"/>
      <c r="M260" s="94"/>
      <c r="N260" s="182"/>
      <c r="O260" s="94">
        <v>30305</v>
      </c>
      <c r="P260" s="94">
        <v>17900</v>
      </c>
      <c r="Q260" s="182">
        <f>P260/O260*100</f>
        <v>59.06616069955453</v>
      </c>
      <c r="R260" s="94"/>
      <c r="S260" s="94"/>
      <c r="T260" s="182"/>
      <c r="U260" s="94"/>
      <c r="V260" s="94"/>
      <c r="W260" s="182"/>
      <c r="X260" s="94"/>
      <c r="Y260" s="94"/>
      <c r="Z260" s="182"/>
      <c r="AA260" s="94"/>
      <c r="AB260" s="94"/>
      <c r="AC260" s="94"/>
      <c r="AD260" s="94"/>
    </row>
    <row r="261" spans="1:30" ht="12.75">
      <c r="A261" s="114">
        <v>3222</v>
      </c>
      <c r="B261" s="82" t="s">
        <v>135</v>
      </c>
      <c r="C261" s="164">
        <f t="shared" si="74"/>
        <v>88320</v>
      </c>
      <c r="D261" s="94">
        <f t="shared" si="75"/>
        <v>48100</v>
      </c>
      <c r="E261" s="182">
        <f t="shared" si="76"/>
        <v>0.5446105072463768</v>
      </c>
      <c r="F261" s="94"/>
      <c r="G261" s="94"/>
      <c r="H261" s="182"/>
      <c r="I261" s="94"/>
      <c r="J261" s="94"/>
      <c r="K261" s="182"/>
      <c r="L261" s="94"/>
      <c r="M261" s="94"/>
      <c r="N261" s="182"/>
      <c r="O261" s="94">
        <v>88320</v>
      </c>
      <c r="P261" s="94">
        <v>48100</v>
      </c>
      <c r="Q261" s="182">
        <f>P261/O261*100</f>
        <v>54.46105072463768</v>
      </c>
      <c r="R261" s="94"/>
      <c r="S261" s="94"/>
      <c r="T261" s="182"/>
      <c r="U261" s="94"/>
      <c r="V261" s="94"/>
      <c r="W261" s="182"/>
      <c r="X261" s="94"/>
      <c r="Y261" s="94"/>
      <c r="Z261" s="182"/>
      <c r="AA261" s="94"/>
      <c r="AB261" s="94"/>
      <c r="AC261" s="94"/>
      <c r="AD261" s="94"/>
    </row>
    <row r="262" spans="1:30" ht="12.75">
      <c r="A262" s="114">
        <v>3225</v>
      </c>
      <c r="B262" s="82" t="s">
        <v>152</v>
      </c>
      <c r="C262" s="164">
        <f t="shared" si="74"/>
        <v>23000</v>
      </c>
      <c r="D262" s="94">
        <f t="shared" si="75"/>
        <v>10000</v>
      </c>
      <c r="E262" s="182">
        <f t="shared" si="76"/>
        <v>0.43478260869565216</v>
      </c>
      <c r="F262" s="94"/>
      <c r="G262" s="94"/>
      <c r="H262" s="182"/>
      <c r="I262" s="94"/>
      <c r="J262" s="94"/>
      <c r="K262" s="182"/>
      <c r="L262" s="94"/>
      <c r="M262" s="94"/>
      <c r="N262" s="182"/>
      <c r="O262" s="94">
        <v>20000</v>
      </c>
      <c r="P262" s="94">
        <v>10000</v>
      </c>
      <c r="Q262" s="182">
        <f>P262/O262*100</f>
        <v>50</v>
      </c>
      <c r="R262" s="94">
        <v>3000</v>
      </c>
      <c r="S262" s="94"/>
      <c r="T262" s="182">
        <f t="shared" si="77"/>
        <v>0</v>
      </c>
      <c r="U262" s="94"/>
      <c r="V262" s="94"/>
      <c r="W262" s="182"/>
      <c r="X262" s="94"/>
      <c r="Y262" s="94"/>
      <c r="Z262" s="182"/>
      <c r="AA262" s="94"/>
      <c r="AB262" s="94"/>
      <c r="AC262" s="94"/>
      <c r="AD262" s="94"/>
    </row>
    <row r="263" spans="1:30" s="90" customFormat="1" ht="12.75">
      <c r="A263" s="54">
        <v>323</v>
      </c>
      <c r="B263" s="88" t="s">
        <v>26</v>
      </c>
      <c r="C263" s="165">
        <f t="shared" si="74"/>
        <v>0</v>
      </c>
      <c r="D263" s="92">
        <f t="shared" si="75"/>
        <v>0</v>
      </c>
      <c r="E263" s="182"/>
      <c r="F263" s="92"/>
      <c r="G263" s="92">
        <f>SUM(G264+G265)</f>
        <v>0</v>
      </c>
      <c r="H263" s="182"/>
      <c r="I263" s="92"/>
      <c r="J263" s="92">
        <f>SUM(J264+J265)</f>
        <v>0</v>
      </c>
      <c r="K263" s="182"/>
      <c r="L263" s="92"/>
      <c r="M263" s="92">
        <f>SUM(M264+M265)</f>
        <v>0</v>
      </c>
      <c r="N263" s="182"/>
      <c r="O263" s="92">
        <f>O264+O265</f>
        <v>0</v>
      </c>
      <c r="P263" s="92">
        <f>SUM(P264+P265)</f>
        <v>0</v>
      </c>
      <c r="Q263" s="182"/>
      <c r="R263" s="92"/>
      <c r="S263" s="92">
        <f>SUM(S264+S265)</f>
        <v>0</v>
      </c>
      <c r="T263" s="182"/>
      <c r="U263" s="92"/>
      <c r="V263" s="92"/>
      <c r="W263" s="126"/>
      <c r="X263" s="92"/>
      <c r="Y263" s="92">
        <f>SUM(Y264+Y265)</f>
        <v>0</v>
      </c>
      <c r="Z263" s="182"/>
      <c r="AA263" s="92">
        <f>SUM(AA264+AA265)</f>
        <v>0</v>
      </c>
      <c r="AB263" s="92">
        <f>SUM(AB264+AB265)</f>
        <v>0</v>
      </c>
      <c r="AC263" s="92">
        <f>SUM(AC264+AC265)</f>
        <v>0</v>
      </c>
      <c r="AD263" s="92">
        <f>SUM(AD264+AD265)</f>
        <v>0</v>
      </c>
    </row>
    <row r="264" spans="1:30" ht="12.75">
      <c r="A264" s="114">
        <v>3236</v>
      </c>
      <c r="B264" s="82" t="s">
        <v>112</v>
      </c>
      <c r="C264" s="164">
        <f t="shared" si="74"/>
        <v>0</v>
      </c>
      <c r="D264" s="94">
        <f t="shared" si="75"/>
        <v>0</v>
      </c>
      <c r="E264" s="182"/>
      <c r="F264" s="94"/>
      <c r="G264" s="94"/>
      <c r="H264" s="182"/>
      <c r="I264" s="94"/>
      <c r="J264" s="94"/>
      <c r="K264" s="182"/>
      <c r="L264" s="94"/>
      <c r="M264" s="94"/>
      <c r="N264" s="182"/>
      <c r="O264" s="94"/>
      <c r="P264" s="94">
        <v>0</v>
      </c>
      <c r="Q264" s="182"/>
      <c r="R264" s="94"/>
      <c r="S264" s="94"/>
      <c r="T264" s="182"/>
      <c r="U264" s="94"/>
      <c r="V264" s="94"/>
      <c r="W264" s="182"/>
      <c r="X264" s="94"/>
      <c r="Y264" s="94"/>
      <c r="Z264" s="182"/>
      <c r="AA264" s="94"/>
      <c r="AB264" s="94"/>
      <c r="AC264" s="94"/>
      <c r="AD264" s="94"/>
    </row>
    <row r="265" spans="1:30" ht="12.75">
      <c r="A265" s="114">
        <v>3237</v>
      </c>
      <c r="B265" s="82" t="s">
        <v>113</v>
      </c>
      <c r="C265" s="164">
        <f t="shared" si="74"/>
        <v>0</v>
      </c>
      <c r="D265" s="94">
        <f t="shared" si="75"/>
        <v>0</v>
      </c>
      <c r="E265" s="182"/>
      <c r="F265" s="94"/>
      <c r="G265" s="94"/>
      <c r="H265" s="182"/>
      <c r="I265" s="94"/>
      <c r="J265" s="94"/>
      <c r="K265" s="182"/>
      <c r="L265" s="94"/>
      <c r="M265" s="94"/>
      <c r="N265" s="182"/>
      <c r="O265" s="94"/>
      <c r="P265" s="94"/>
      <c r="Q265" s="182"/>
      <c r="R265" s="94"/>
      <c r="S265" s="94">
        <v>0</v>
      </c>
      <c r="T265" s="182"/>
      <c r="U265" s="94"/>
      <c r="V265" s="94"/>
      <c r="W265" s="182"/>
      <c r="X265" s="94"/>
      <c r="Y265" s="94"/>
      <c r="Z265" s="182"/>
      <c r="AA265" s="94"/>
      <c r="AB265" s="94"/>
      <c r="AC265" s="94"/>
      <c r="AD265" s="94"/>
    </row>
    <row r="266" spans="1:30" ht="12.75">
      <c r="A266" s="54">
        <v>329</v>
      </c>
      <c r="B266" s="88" t="s">
        <v>166</v>
      </c>
      <c r="C266" s="165">
        <f t="shared" si="74"/>
        <v>0</v>
      </c>
      <c r="D266" s="94"/>
      <c r="E266" s="182"/>
      <c r="F266" s="94"/>
      <c r="G266" s="94"/>
      <c r="H266" s="182"/>
      <c r="I266" s="94"/>
      <c r="J266" s="94"/>
      <c r="K266" s="182"/>
      <c r="L266" s="94"/>
      <c r="M266" s="94"/>
      <c r="N266" s="182"/>
      <c r="O266" s="92">
        <f>O267</f>
        <v>0</v>
      </c>
      <c r="P266" s="92">
        <f>P267</f>
        <v>5000</v>
      </c>
      <c r="Q266" s="201"/>
      <c r="R266" s="92"/>
      <c r="S266" s="94"/>
      <c r="T266" s="182"/>
      <c r="U266" s="94"/>
      <c r="V266" s="94"/>
      <c r="W266" s="182"/>
      <c r="X266" s="94"/>
      <c r="Y266" s="94"/>
      <c r="Z266" s="182"/>
      <c r="AA266" s="94"/>
      <c r="AB266" s="94"/>
      <c r="AC266" s="94"/>
      <c r="AD266" s="94"/>
    </row>
    <row r="267" spans="1:30" ht="12.75">
      <c r="A267" s="114">
        <v>3299</v>
      </c>
      <c r="B267" s="82" t="s">
        <v>116</v>
      </c>
      <c r="C267" s="164">
        <f t="shared" si="74"/>
        <v>0</v>
      </c>
      <c r="D267" s="94"/>
      <c r="E267" s="182"/>
      <c r="F267" s="94"/>
      <c r="G267" s="94"/>
      <c r="H267" s="182"/>
      <c r="I267" s="94"/>
      <c r="J267" s="94"/>
      <c r="K267" s="182"/>
      <c r="L267" s="94"/>
      <c r="M267" s="94"/>
      <c r="N267" s="182"/>
      <c r="O267" s="94"/>
      <c r="P267" s="94">
        <v>5000</v>
      </c>
      <c r="Q267" s="201"/>
      <c r="R267" s="94"/>
      <c r="S267" s="94"/>
      <c r="T267" s="182"/>
      <c r="U267" s="94"/>
      <c r="V267" s="94"/>
      <c r="W267" s="182"/>
      <c r="X267" s="94"/>
      <c r="Y267" s="94"/>
      <c r="Z267" s="182"/>
      <c r="AA267" s="94"/>
      <c r="AB267" s="94"/>
      <c r="AC267" s="94"/>
      <c r="AD267" s="94"/>
    </row>
    <row r="268" spans="1:30" ht="51">
      <c r="A268" s="113" t="s">
        <v>87</v>
      </c>
      <c r="B268" s="97" t="s">
        <v>67</v>
      </c>
      <c r="C268" s="97"/>
      <c r="D268" s="98">
        <f>SUM(D269)</f>
        <v>0</v>
      </c>
      <c r="E268" s="185"/>
      <c r="F268" s="98"/>
      <c r="G268" s="98">
        <f>SUM(G269)</f>
        <v>0</v>
      </c>
      <c r="H268" s="185"/>
      <c r="I268" s="98"/>
      <c r="J268" s="98">
        <f>SUM(J269)</f>
        <v>0</v>
      </c>
      <c r="K268" s="185"/>
      <c r="L268" s="98"/>
      <c r="M268" s="98">
        <f>SUM(M269)</f>
        <v>0</v>
      </c>
      <c r="N268" s="185"/>
      <c r="O268" s="98"/>
      <c r="P268" s="98">
        <f>SUM(P269)</f>
        <v>0</v>
      </c>
      <c r="Q268" s="185"/>
      <c r="R268" s="98"/>
      <c r="S268" s="98">
        <f>SUM(S269)</f>
        <v>0</v>
      </c>
      <c r="T268" s="185"/>
      <c r="U268" s="98"/>
      <c r="V268" s="98"/>
      <c r="W268" s="207"/>
      <c r="X268" s="98"/>
      <c r="Y268" s="98">
        <f>SUM(Y269)</f>
        <v>0</v>
      </c>
      <c r="Z268" s="185"/>
      <c r="AA268" s="98">
        <f aca="true" t="shared" si="78" ref="AA268:AD269">SUM(AA269)</f>
        <v>0</v>
      </c>
      <c r="AB268" s="98">
        <f t="shared" si="78"/>
        <v>0</v>
      </c>
      <c r="AC268" s="98">
        <f t="shared" si="78"/>
        <v>0</v>
      </c>
      <c r="AD268" s="98">
        <f t="shared" si="78"/>
        <v>0</v>
      </c>
    </row>
    <row r="269" spans="1:30" s="90" customFormat="1" ht="12.75">
      <c r="A269" s="54">
        <v>3</v>
      </c>
      <c r="B269" s="88" t="s">
        <v>43</v>
      </c>
      <c r="C269" s="165">
        <f aca="true" t="shared" si="79" ref="C269:C274">F269+I269+L269+O269+R269+X269</f>
        <v>0</v>
      </c>
      <c r="D269" s="92">
        <f>SUM(D270)</f>
        <v>0</v>
      </c>
      <c r="E269" s="182"/>
      <c r="F269" s="92"/>
      <c r="G269" s="92">
        <f>SUM(G270)</f>
        <v>0</v>
      </c>
      <c r="H269" s="182"/>
      <c r="I269" s="92"/>
      <c r="J269" s="92">
        <f>SUM(J270)</f>
        <v>0</v>
      </c>
      <c r="K269" s="182"/>
      <c r="L269" s="92"/>
      <c r="M269" s="92">
        <f>SUM(M270)</f>
        <v>0</v>
      </c>
      <c r="N269" s="182"/>
      <c r="O269" s="92"/>
      <c r="P269" s="92">
        <f>SUM(P270)</f>
        <v>0</v>
      </c>
      <c r="Q269" s="182"/>
      <c r="R269" s="92"/>
      <c r="S269" s="92">
        <f>SUM(S270)</f>
        <v>0</v>
      </c>
      <c r="T269" s="182"/>
      <c r="U269" s="92"/>
      <c r="V269" s="92"/>
      <c r="W269" s="126"/>
      <c r="X269" s="92"/>
      <c r="Y269" s="92">
        <f>SUM(Y270)</f>
        <v>0</v>
      </c>
      <c r="Z269" s="182"/>
      <c r="AA269" s="92">
        <f t="shared" si="78"/>
        <v>0</v>
      </c>
      <c r="AB269" s="92">
        <f t="shared" si="78"/>
        <v>0</v>
      </c>
      <c r="AC269" s="92">
        <f t="shared" si="78"/>
        <v>0</v>
      </c>
      <c r="AD269" s="92">
        <f t="shared" si="78"/>
        <v>0</v>
      </c>
    </row>
    <row r="270" spans="1:30" s="90" customFormat="1" ht="12.75">
      <c r="A270" s="54">
        <v>32</v>
      </c>
      <c r="B270" s="88" t="s">
        <v>23</v>
      </c>
      <c r="C270" s="165">
        <f t="shared" si="79"/>
        <v>0</v>
      </c>
      <c r="D270" s="92">
        <f>SUM(D271+D273)</f>
        <v>0</v>
      </c>
      <c r="E270" s="182"/>
      <c r="F270" s="92"/>
      <c r="G270" s="92">
        <f>SUM(G271+G273)</f>
        <v>0</v>
      </c>
      <c r="H270" s="182"/>
      <c r="I270" s="92"/>
      <c r="J270" s="92">
        <f>SUM(J271+J273)</f>
        <v>0</v>
      </c>
      <c r="K270" s="182"/>
      <c r="L270" s="92"/>
      <c r="M270" s="92">
        <f>SUM(M271+M273)</f>
        <v>0</v>
      </c>
      <c r="N270" s="182"/>
      <c r="O270" s="92"/>
      <c r="P270" s="92">
        <f>SUM(P271+P273)</f>
        <v>0</v>
      </c>
      <c r="Q270" s="182"/>
      <c r="R270" s="92"/>
      <c r="S270" s="92">
        <f>SUM(S271+S273)</f>
        <v>0</v>
      </c>
      <c r="T270" s="182"/>
      <c r="U270" s="92"/>
      <c r="V270" s="92"/>
      <c r="W270" s="126"/>
      <c r="X270" s="92"/>
      <c r="Y270" s="92">
        <f>SUM(Y271+Y273)</f>
        <v>0</v>
      </c>
      <c r="Z270" s="182"/>
      <c r="AA270" s="92">
        <f>SUM(AA271+AA273)</f>
        <v>0</v>
      </c>
      <c r="AB270" s="92">
        <f>SUM(AB271+AB273)</f>
        <v>0</v>
      </c>
      <c r="AC270" s="92">
        <f>SUM(AC271+AC273)</f>
        <v>0</v>
      </c>
      <c r="AD270" s="92">
        <f>SUM(AD271+AD273)</f>
        <v>0</v>
      </c>
    </row>
    <row r="271" spans="1:30" s="90" customFormat="1" ht="12.75">
      <c r="A271" s="54">
        <v>321</v>
      </c>
      <c r="B271" s="88" t="s">
        <v>24</v>
      </c>
      <c r="C271" s="165">
        <f t="shared" si="79"/>
        <v>0</v>
      </c>
      <c r="D271" s="92">
        <f>SUM(D272)</f>
        <v>0</v>
      </c>
      <c r="E271" s="182"/>
      <c r="F271" s="92"/>
      <c r="G271" s="92">
        <f>SUM(G272)</f>
        <v>0</v>
      </c>
      <c r="H271" s="182"/>
      <c r="I271" s="92"/>
      <c r="J271" s="92">
        <f>SUM(J272)</f>
        <v>0</v>
      </c>
      <c r="K271" s="182"/>
      <c r="L271" s="92"/>
      <c r="M271" s="92">
        <f>SUM(M272)</f>
        <v>0</v>
      </c>
      <c r="N271" s="182"/>
      <c r="O271" s="92"/>
      <c r="P271" s="92">
        <f>SUM(P272)</f>
        <v>0</v>
      </c>
      <c r="Q271" s="182"/>
      <c r="R271" s="92"/>
      <c r="S271" s="92">
        <f>SUM(S272)</f>
        <v>0</v>
      </c>
      <c r="T271" s="182"/>
      <c r="U271" s="92"/>
      <c r="V271" s="92"/>
      <c r="W271" s="126"/>
      <c r="X271" s="92"/>
      <c r="Y271" s="92">
        <f>SUM(Y272)</f>
        <v>0</v>
      </c>
      <c r="Z271" s="182"/>
      <c r="AA271" s="92">
        <f>SUM(AA272)</f>
        <v>0</v>
      </c>
      <c r="AB271" s="92">
        <f>SUM(AB272)</f>
        <v>0</v>
      </c>
      <c r="AC271" s="92">
        <f>SUM(AC272)</f>
        <v>0</v>
      </c>
      <c r="AD271" s="92">
        <f>SUM(AD272)</f>
        <v>0</v>
      </c>
    </row>
    <row r="272" spans="1:30" s="91" customFormat="1" ht="12.75">
      <c r="A272" s="119">
        <v>3211</v>
      </c>
      <c r="B272" s="102" t="s">
        <v>103</v>
      </c>
      <c r="C272" s="164">
        <f t="shared" si="79"/>
        <v>0</v>
      </c>
      <c r="D272" s="103"/>
      <c r="E272" s="182"/>
      <c r="F272" s="103"/>
      <c r="G272" s="103"/>
      <c r="H272" s="182"/>
      <c r="I272" s="103"/>
      <c r="J272" s="103"/>
      <c r="K272" s="182"/>
      <c r="L272" s="103"/>
      <c r="M272" s="103"/>
      <c r="N272" s="182"/>
      <c r="O272" s="103"/>
      <c r="P272" s="103"/>
      <c r="Q272" s="182"/>
      <c r="R272" s="103"/>
      <c r="S272" s="103">
        <v>0</v>
      </c>
      <c r="T272" s="182"/>
      <c r="U272" s="103"/>
      <c r="V272" s="103"/>
      <c r="W272" s="182"/>
      <c r="X272" s="103"/>
      <c r="Y272" s="103"/>
      <c r="Z272" s="182"/>
      <c r="AA272" s="103"/>
      <c r="AB272" s="103"/>
      <c r="AC272" s="103"/>
      <c r="AD272" s="103"/>
    </row>
    <row r="273" spans="1:30" s="90" customFormat="1" ht="25.5">
      <c r="A273" s="54">
        <v>329</v>
      </c>
      <c r="B273" s="88" t="s">
        <v>116</v>
      </c>
      <c r="C273" s="165">
        <f t="shared" si="79"/>
        <v>0</v>
      </c>
      <c r="D273" s="92">
        <f>SUM(D274)</f>
        <v>0</v>
      </c>
      <c r="E273" s="182"/>
      <c r="F273" s="92"/>
      <c r="G273" s="92">
        <f>SUM(G274)</f>
        <v>0</v>
      </c>
      <c r="H273" s="182"/>
      <c r="I273" s="92"/>
      <c r="J273" s="92">
        <f>SUM(J274)</f>
        <v>0</v>
      </c>
      <c r="K273" s="182"/>
      <c r="L273" s="92"/>
      <c r="M273" s="92">
        <f>SUM(M274)</f>
        <v>0</v>
      </c>
      <c r="N273" s="182"/>
      <c r="O273" s="92"/>
      <c r="P273" s="92">
        <f>SUM(P274)</f>
        <v>0</v>
      </c>
      <c r="Q273" s="182"/>
      <c r="R273" s="92"/>
      <c r="S273" s="92">
        <f>SUM(S274)</f>
        <v>0</v>
      </c>
      <c r="T273" s="182"/>
      <c r="U273" s="92"/>
      <c r="V273" s="92"/>
      <c r="W273" s="126"/>
      <c r="X273" s="92"/>
      <c r="Y273" s="92">
        <f>SUM(Y274)</f>
        <v>0</v>
      </c>
      <c r="Z273" s="182"/>
      <c r="AA273" s="92">
        <f>SUM(AA274)</f>
        <v>0</v>
      </c>
      <c r="AB273" s="92">
        <f>SUM(AB274)</f>
        <v>0</v>
      </c>
      <c r="AC273" s="92">
        <f>SUM(AC274)</f>
        <v>0</v>
      </c>
      <c r="AD273" s="92">
        <f>SUM(AD274)</f>
        <v>0</v>
      </c>
    </row>
    <row r="274" spans="1:30" ht="12.75">
      <c r="A274" s="114">
        <v>3299</v>
      </c>
      <c r="B274" s="82" t="s">
        <v>116</v>
      </c>
      <c r="C274" s="164">
        <f t="shared" si="79"/>
        <v>0</v>
      </c>
      <c r="D274" s="94"/>
      <c r="E274" s="182"/>
      <c r="F274" s="94"/>
      <c r="G274" s="94"/>
      <c r="H274" s="182"/>
      <c r="I274" s="94"/>
      <c r="J274" s="94"/>
      <c r="K274" s="182"/>
      <c r="L274" s="94"/>
      <c r="M274" s="94"/>
      <c r="N274" s="182"/>
      <c r="O274" s="94"/>
      <c r="P274" s="94"/>
      <c r="Q274" s="182"/>
      <c r="R274" s="94"/>
      <c r="S274" s="94">
        <v>0</v>
      </c>
      <c r="T274" s="182"/>
      <c r="U274" s="94"/>
      <c r="V274" s="94"/>
      <c r="W274" s="182"/>
      <c r="X274" s="94"/>
      <c r="Y274" s="94"/>
      <c r="Z274" s="182"/>
      <c r="AA274" s="94"/>
      <c r="AB274" s="94"/>
      <c r="AC274" s="94"/>
      <c r="AD274" s="94"/>
    </row>
    <row r="275" spans="1:30" ht="51">
      <c r="A275" s="113" t="s">
        <v>88</v>
      </c>
      <c r="B275" s="97" t="s">
        <v>89</v>
      </c>
      <c r="C275" s="97"/>
      <c r="D275" s="98">
        <f>SUM(D276)</f>
        <v>0</v>
      </c>
      <c r="E275" s="185"/>
      <c r="F275" s="98"/>
      <c r="G275" s="98">
        <f>SUM(G276)</f>
        <v>0</v>
      </c>
      <c r="H275" s="185"/>
      <c r="I275" s="98"/>
      <c r="J275" s="98">
        <f>SUM(J276)</f>
        <v>0</v>
      </c>
      <c r="K275" s="185"/>
      <c r="L275" s="98"/>
      <c r="M275" s="98">
        <f>SUM(M276)</f>
        <v>0</v>
      </c>
      <c r="N275" s="185"/>
      <c r="O275" s="98"/>
      <c r="P275" s="98">
        <f>SUM(P276)</f>
        <v>0</v>
      </c>
      <c r="Q275" s="185"/>
      <c r="R275" s="98"/>
      <c r="S275" s="98">
        <f>SUM(S276)</f>
        <v>0</v>
      </c>
      <c r="T275" s="185"/>
      <c r="U275" s="98"/>
      <c r="V275" s="98"/>
      <c r="W275" s="207"/>
      <c r="X275" s="98"/>
      <c r="Y275" s="98">
        <f>SUM(Y276)</f>
        <v>0</v>
      </c>
      <c r="Z275" s="185"/>
      <c r="AA275" s="98">
        <f aca="true" t="shared" si="80" ref="AA275:AD277">SUM(AA276)</f>
        <v>0</v>
      </c>
      <c r="AB275" s="98">
        <f t="shared" si="80"/>
        <v>0</v>
      </c>
      <c r="AC275" s="98">
        <f t="shared" si="80"/>
        <v>0</v>
      </c>
      <c r="AD275" s="98">
        <f t="shared" si="80"/>
        <v>0</v>
      </c>
    </row>
    <row r="276" spans="1:30" s="90" customFormat="1" ht="12.75">
      <c r="A276" s="54">
        <v>3</v>
      </c>
      <c r="B276" s="88" t="s">
        <v>43</v>
      </c>
      <c r="C276" s="165">
        <f>F276+I276+L276+O276+R276+X276</f>
        <v>0</v>
      </c>
      <c r="D276" s="92">
        <f>SUM(D277)</f>
        <v>0</v>
      </c>
      <c r="E276" s="182"/>
      <c r="F276" s="92"/>
      <c r="G276" s="92">
        <f>SUM(G277)</f>
        <v>0</v>
      </c>
      <c r="H276" s="182"/>
      <c r="I276" s="92"/>
      <c r="J276" s="92">
        <f>SUM(J277)</f>
        <v>0</v>
      </c>
      <c r="K276" s="182"/>
      <c r="L276" s="92"/>
      <c r="M276" s="92">
        <f>SUM(M277)</f>
        <v>0</v>
      </c>
      <c r="N276" s="182"/>
      <c r="O276" s="92"/>
      <c r="P276" s="92">
        <f>SUM(P277)</f>
        <v>0</v>
      </c>
      <c r="Q276" s="182"/>
      <c r="R276" s="92"/>
      <c r="S276" s="92">
        <f>SUM(S277)</f>
        <v>0</v>
      </c>
      <c r="T276" s="182"/>
      <c r="U276" s="92"/>
      <c r="V276" s="92"/>
      <c r="W276" s="126"/>
      <c r="X276" s="92"/>
      <c r="Y276" s="92">
        <f>SUM(Y277)</f>
        <v>0</v>
      </c>
      <c r="Z276" s="182"/>
      <c r="AA276" s="92">
        <f t="shared" si="80"/>
        <v>0</v>
      </c>
      <c r="AB276" s="92">
        <f t="shared" si="80"/>
        <v>0</v>
      </c>
      <c r="AC276" s="92">
        <f t="shared" si="80"/>
        <v>0</v>
      </c>
      <c r="AD276" s="92">
        <f t="shared" si="80"/>
        <v>0</v>
      </c>
    </row>
    <row r="277" spans="1:30" s="90" customFormat="1" ht="12.75">
      <c r="A277" s="54">
        <v>32</v>
      </c>
      <c r="B277" s="88" t="s">
        <v>23</v>
      </c>
      <c r="C277" s="165">
        <f>F277+I277+L277+O277+R277+X277</f>
        <v>0</v>
      </c>
      <c r="D277" s="92">
        <f>SUM(D278)</f>
        <v>0</v>
      </c>
      <c r="E277" s="182"/>
      <c r="F277" s="92"/>
      <c r="G277" s="92">
        <f>SUM(G278)</f>
        <v>0</v>
      </c>
      <c r="H277" s="182"/>
      <c r="I277" s="92"/>
      <c r="J277" s="92">
        <f>SUM(J278)</f>
        <v>0</v>
      </c>
      <c r="K277" s="182"/>
      <c r="L277" s="92"/>
      <c r="M277" s="92">
        <f>SUM(M278)</f>
        <v>0</v>
      </c>
      <c r="N277" s="182"/>
      <c r="O277" s="92"/>
      <c r="P277" s="92">
        <f>SUM(P278)</f>
        <v>0</v>
      </c>
      <c r="Q277" s="182"/>
      <c r="R277" s="92"/>
      <c r="S277" s="92">
        <f>SUM(S278)</f>
        <v>0</v>
      </c>
      <c r="T277" s="182"/>
      <c r="U277" s="92"/>
      <c r="V277" s="92"/>
      <c r="W277" s="126"/>
      <c r="X277" s="92"/>
      <c r="Y277" s="92">
        <f>SUM(Y278)</f>
        <v>0</v>
      </c>
      <c r="Z277" s="182"/>
      <c r="AA277" s="92">
        <f t="shared" si="80"/>
        <v>0</v>
      </c>
      <c r="AB277" s="92">
        <f t="shared" si="80"/>
        <v>0</v>
      </c>
      <c r="AC277" s="92">
        <f t="shared" si="80"/>
        <v>0</v>
      </c>
      <c r="AD277" s="92">
        <f t="shared" si="80"/>
        <v>0</v>
      </c>
    </row>
    <row r="278" spans="1:30" s="90" customFormat="1" ht="25.5">
      <c r="A278" s="54">
        <v>329</v>
      </c>
      <c r="B278" s="88" t="s">
        <v>116</v>
      </c>
      <c r="C278" s="165">
        <f>F278+I278+L278+O278+R278+X278</f>
        <v>0</v>
      </c>
      <c r="D278" s="92">
        <f>SUM(D279)</f>
        <v>0</v>
      </c>
      <c r="E278" s="182"/>
      <c r="F278" s="92"/>
      <c r="G278" s="92">
        <f>SUM(G279)</f>
        <v>0</v>
      </c>
      <c r="H278" s="182"/>
      <c r="I278" s="92"/>
      <c r="J278" s="92">
        <f>SUM(J279)</f>
        <v>0</v>
      </c>
      <c r="K278" s="182"/>
      <c r="L278" s="92"/>
      <c r="M278" s="92">
        <f>SUM(M279)</f>
        <v>0</v>
      </c>
      <c r="N278" s="182"/>
      <c r="O278" s="92"/>
      <c r="P278" s="92">
        <f>SUM(P279)</f>
        <v>0</v>
      </c>
      <c r="Q278" s="182"/>
      <c r="R278" s="92"/>
      <c r="S278" s="92">
        <f>SUM(S279)</f>
        <v>0</v>
      </c>
      <c r="T278" s="182"/>
      <c r="U278" s="92"/>
      <c r="V278" s="92"/>
      <c r="W278" s="126"/>
      <c r="X278" s="92"/>
      <c r="Y278" s="92">
        <f>SUM(Y279)</f>
        <v>0</v>
      </c>
      <c r="Z278" s="182"/>
      <c r="AA278" s="92">
        <f>SUM(AA279)</f>
        <v>0</v>
      </c>
      <c r="AB278" s="92"/>
      <c r="AC278" s="92"/>
      <c r="AD278" s="92"/>
    </row>
    <row r="279" spans="1:30" ht="12.75">
      <c r="A279" s="114">
        <v>3299</v>
      </c>
      <c r="B279" s="82" t="s">
        <v>116</v>
      </c>
      <c r="C279" s="164">
        <f>F279+I279+L279+O279+R279+X279</f>
        <v>0</v>
      </c>
      <c r="D279" s="94">
        <v>0</v>
      </c>
      <c r="E279" s="182"/>
      <c r="F279" s="94"/>
      <c r="G279" s="94"/>
      <c r="H279" s="182"/>
      <c r="I279" s="94"/>
      <c r="J279" s="94">
        <v>0</v>
      </c>
      <c r="K279" s="182"/>
      <c r="L279" s="94"/>
      <c r="M279" s="94"/>
      <c r="N279" s="182"/>
      <c r="O279" s="94"/>
      <c r="P279" s="94"/>
      <c r="Q279" s="182"/>
      <c r="R279" s="94"/>
      <c r="S279" s="94"/>
      <c r="T279" s="182"/>
      <c r="U279" s="94"/>
      <c r="V279" s="94"/>
      <c r="W279" s="182"/>
      <c r="X279" s="94"/>
      <c r="Y279" s="94"/>
      <c r="Z279" s="182"/>
      <c r="AA279" s="94"/>
      <c r="AB279" s="94"/>
      <c r="AC279" s="94"/>
      <c r="AD279" s="94"/>
    </row>
    <row r="280" spans="1:30" ht="51">
      <c r="A280" s="113" t="s">
        <v>90</v>
      </c>
      <c r="B280" s="97" t="s">
        <v>66</v>
      </c>
      <c r="C280" s="97"/>
      <c r="D280" s="98"/>
      <c r="E280" s="185"/>
      <c r="F280" s="98"/>
      <c r="G280" s="98"/>
      <c r="H280" s="185"/>
      <c r="I280" s="98"/>
      <c r="J280" s="98"/>
      <c r="K280" s="185"/>
      <c r="L280" s="98"/>
      <c r="M280" s="98"/>
      <c r="N280" s="185"/>
      <c r="O280" s="98"/>
      <c r="P280" s="98"/>
      <c r="Q280" s="185"/>
      <c r="R280" s="98"/>
      <c r="S280" s="98"/>
      <c r="T280" s="185"/>
      <c r="U280" s="98"/>
      <c r="V280" s="98"/>
      <c r="W280" s="207"/>
      <c r="X280" s="98"/>
      <c r="Y280" s="98"/>
      <c r="Z280" s="185"/>
      <c r="AA280" s="98"/>
      <c r="AB280" s="98"/>
      <c r="AC280" s="98"/>
      <c r="AD280" s="98"/>
    </row>
    <row r="281" spans="1:30" ht="12.75">
      <c r="A281" s="114"/>
      <c r="B281" s="82"/>
      <c r="C281" s="82"/>
      <c r="D281" s="94"/>
      <c r="E281" s="182"/>
      <c r="F281" s="94"/>
      <c r="G281" s="94"/>
      <c r="H281" s="182"/>
      <c r="I281" s="94"/>
      <c r="J281" s="94"/>
      <c r="K281" s="182"/>
      <c r="L281" s="94"/>
      <c r="M281" s="94"/>
      <c r="N281" s="182"/>
      <c r="O281" s="94"/>
      <c r="P281" s="94"/>
      <c r="Q281" s="182"/>
      <c r="R281" s="94"/>
      <c r="S281" s="94"/>
      <c r="T281" s="182"/>
      <c r="U281" s="94"/>
      <c r="V281" s="94"/>
      <c r="W281" s="182"/>
      <c r="X281" s="94"/>
      <c r="Y281" s="94"/>
      <c r="Z281" s="182"/>
      <c r="AA281" s="94"/>
      <c r="AB281" s="94"/>
      <c r="AC281" s="94"/>
      <c r="AD281" s="94"/>
    </row>
    <row r="282" spans="1:30" ht="51">
      <c r="A282" s="113" t="s">
        <v>91</v>
      </c>
      <c r="B282" s="97" t="s">
        <v>92</v>
      </c>
      <c r="C282" s="98">
        <f aca="true" t="shared" si="81" ref="C282:C292">F282+I282+L282+O282+R282+X282</f>
        <v>12217</v>
      </c>
      <c r="D282" s="98"/>
      <c r="E282" s="185">
        <f>D282/C282</f>
        <v>0</v>
      </c>
      <c r="F282" s="98"/>
      <c r="G282" s="98"/>
      <c r="H282" s="185"/>
      <c r="I282" s="98">
        <f>I289</f>
        <v>12000</v>
      </c>
      <c r="J282" s="98"/>
      <c r="K282" s="185">
        <f>J282/I282</f>
        <v>0</v>
      </c>
      <c r="L282" s="98">
        <f>L283</f>
        <v>217</v>
      </c>
      <c r="M282" s="98"/>
      <c r="N282" s="185"/>
      <c r="O282" s="98"/>
      <c r="P282" s="98"/>
      <c r="Q282" s="185"/>
      <c r="R282" s="98"/>
      <c r="S282" s="98"/>
      <c r="T282" s="185"/>
      <c r="U282" s="98"/>
      <c r="V282" s="98"/>
      <c r="W282" s="207"/>
      <c r="X282" s="98"/>
      <c r="Y282" s="98"/>
      <c r="Z282" s="185"/>
      <c r="AA282" s="98"/>
      <c r="AB282" s="98"/>
      <c r="AC282" s="98"/>
      <c r="AD282" s="98"/>
    </row>
    <row r="283" spans="1:30" s="178" customFormat="1" ht="12.75">
      <c r="A283" s="173">
        <v>3</v>
      </c>
      <c r="B283" s="172" t="s">
        <v>43</v>
      </c>
      <c r="C283" s="169">
        <f t="shared" si="81"/>
        <v>12217</v>
      </c>
      <c r="D283" s="169"/>
      <c r="E283" s="193">
        <f>D283/C283</f>
        <v>0</v>
      </c>
      <c r="F283" s="169"/>
      <c r="G283" s="169"/>
      <c r="H283" s="193"/>
      <c r="I283" s="169">
        <f>I284+I289</f>
        <v>12000</v>
      </c>
      <c r="J283" s="169"/>
      <c r="K283" s="193">
        <f>J283/I283</f>
        <v>0</v>
      </c>
      <c r="L283" s="169">
        <f>L284+L289</f>
        <v>217</v>
      </c>
      <c r="M283" s="169"/>
      <c r="N283" s="193"/>
      <c r="O283" s="169"/>
      <c r="P283" s="169"/>
      <c r="Q283" s="193"/>
      <c r="R283" s="169"/>
      <c r="S283" s="169"/>
      <c r="T283" s="193"/>
      <c r="U283" s="169"/>
      <c r="V283" s="169"/>
      <c r="W283" s="209"/>
      <c r="X283" s="169"/>
      <c r="Y283" s="169"/>
      <c r="Z283" s="193"/>
      <c r="AA283" s="169"/>
      <c r="AB283" s="169"/>
      <c r="AC283" s="169"/>
      <c r="AD283" s="169"/>
    </row>
    <row r="284" spans="1:30" s="178" customFormat="1" ht="12.75">
      <c r="A284" s="173">
        <v>31</v>
      </c>
      <c r="B284" s="172" t="s">
        <v>19</v>
      </c>
      <c r="C284" s="169">
        <f t="shared" si="81"/>
        <v>117</v>
      </c>
      <c r="D284" s="169"/>
      <c r="E284" s="193">
        <f aca="true" t="shared" si="82" ref="E284:E291">D284/C284</f>
        <v>0</v>
      </c>
      <c r="F284" s="169"/>
      <c r="G284" s="169"/>
      <c r="H284" s="193"/>
      <c r="I284" s="169"/>
      <c r="J284" s="169"/>
      <c r="K284" s="193"/>
      <c r="L284" s="169">
        <f>L285+L287</f>
        <v>117</v>
      </c>
      <c r="M284" s="169"/>
      <c r="N284" s="193"/>
      <c r="O284" s="169"/>
      <c r="P284" s="169"/>
      <c r="Q284" s="193"/>
      <c r="R284" s="169"/>
      <c r="S284" s="169"/>
      <c r="T284" s="193"/>
      <c r="U284" s="169"/>
      <c r="V284" s="169"/>
      <c r="W284" s="209"/>
      <c r="X284" s="169"/>
      <c r="Y284" s="169"/>
      <c r="Z284" s="193"/>
      <c r="AA284" s="169"/>
      <c r="AB284" s="169"/>
      <c r="AC284" s="169"/>
      <c r="AD284" s="169"/>
    </row>
    <row r="285" spans="1:30" s="178" customFormat="1" ht="12.75">
      <c r="A285" s="173">
        <v>311</v>
      </c>
      <c r="B285" s="172" t="s">
        <v>131</v>
      </c>
      <c r="C285" s="169">
        <f t="shared" si="81"/>
        <v>100</v>
      </c>
      <c r="D285" s="169"/>
      <c r="E285" s="193">
        <f t="shared" si="82"/>
        <v>0</v>
      </c>
      <c r="F285" s="169"/>
      <c r="G285" s="169"/>
      <c r="H285" s="193"/>
      <c r="I285" s="169"/>
      <c r="J285" s="169"/>
      <c r="K285" s="193"/>
      <c r="L285" s="169">
        <f>L286</f>
        <v>100</v>
      </c>
      <c r="M285" s="169"/>
      <c r="N285" s="193"/>
      <c r="O285" s="169"/>
      <c r="P285" s="169"/>
      <c r="Q285" s="193"/>
      <c r="R285" s="169"/>
      <c r="S285" s="169"/>
      <c r="T285" s="193"/>
      <c r="U285" s="169"/>
      <c r="V285" s="169"/>
      <c r="W285" s="209"/>
      <c r="X285" s="169"/>
      <c r="Y285" s="169"/>
      <c r="Z285" s="193"/>
      <c r="AA285" s="169"/>
      <c r="AB285" s="169"/>
      <c r="AC285" s="169"/>
      <c r="AD285" s="169"/>
    </row>
    <row r="286" spans="1:30" s="178" customFormat="1" ht="12.75">
      <c r="A286" s="174">
        <v>3111</v>
      </c>
      <c r="B286" s="175" t="s">
        <v>131</v>
      </c>
      <c r="C286" s="176">
        <f t="shared" si="81"/>
        <v>100</v>
      </c>
      <c r="D286" s="176"/>
      <c r="E286" s="193">
        <f t="shared" si="82"/>
        <v>0</v>
      </c>
      <c r="F286" s="176"/>
      <c r="G286" s="176"/>
      <c r="H286" s="193"/>
      <c r="I286" s="176"/>
      <c r="J286" s="176"/>
      <c r="K286" s="193"/>
      <c r="L286" s="176">
        <v>100</v>
      </c>
      <c r="M286" s="176"/>
      <c r="N286" s="193"/>
      <c r="O286" s="176"/>
      <c r="P286" s="176"/>
      <c r="Q286" s="193"/>
      <c r="R286" s="176"/>
      <c r="S286" s="176"/>
      <c r="T286" s="193"/>
      <c r="U286" s="176"/>
      <c r="V286" s="176"/>
      <c r="W286" s="193"/>
      <c r="X286" s="176"/>
      <c r="Y286" s="176"/>
      <c r="Z286" s="193"/>
      <c r="AA286" s="176"/>
      <c r="AB286" s="176"/>
      <c r="AC286" s="176"/>
      <c r="AD286" s="176"/>
    </row>
    <row r="287" spans="1:30" s="178" customFormat="1" ht="12.75">
      <c r="A287" s="173">
        <v>313</v>
      </c>
      <c r="B287" s="172" t="s">
        <v>22</v>
      </c>
      <c r="C287" s="169">
        <f t="shared" si="81"/>
        <v>17</v>
      </c>
      <c r="D287" s="169"/>
      <c r="E287" s="193">
        <f t="shared" si="82"/>
        <v>0</v>
      </c>
      <c r="F287" s="169"/>
      <c r="G287" s="169"/>
      <c r="H287" s="193"/>
      <c r="I287" s="169"/>
      <c r="J287" s="169"/>
      <c r="K287" s="193"/>
      <c r="L287" s="169">
        <f>L288</f>
        <v>17</v>
      </c>
      <c r="M287" s="169"/>
      <c r="N287" s="193"/>
      <c r="O287" s="169"/>
      <c r="P287" s="169"/>
      <c r="Q287" s="193"/>
      <c r="R287" s="169"/>
      <c r="S287" s="169"/>
      <c r="T287" s="193"/>
      <c r="U287" s="169"/>
      <c r="V287" s="169"/>
      <c r="W287" s="209"/>
      <c r="X287" s="169"/>
      <c r="Y287" s="169"/>
      <c r="Z287" s="193"/>
      <c r="AA287" s="169"/>
      <c r="AB287" s="169"/>
      <c r="AC287" s="169"/>
      <c r="AD287" s="169"/>
    </row>
    <row r="288" spans="1:30" s="178" customFormat="1" ht="12.75">
      <c r="A288" s="174">
        <v>3132</v>
      </c>
      <c r="B288" s="175" t="s">
        <v>211</v>
      </c>
      <c r="C288" s="176">
        <f t="shared" si="81"/>
        <v>17</v>
      </c>
      <c r="D288" s="176"/>
      <c r="E288" s="193">
        <f t="shared" si="82"/>
        <v>0</v>
      </c>
      <c r="F288" s="176"/>
      <c r="G288" s="176"/>
      <c r="H288" s="193"/>
      <c r="I288" s="176"/>
      <c r="J288" s="176"/>
      <c r="K288" s="193"/>
      <c r="L288" s="176">
        <v>17</v>
      </c>
      <c r="M288" s="176"/>
      <c r="N288" s="193"/>
      <c r="O288" s="176"/>
      <c r="P288" s="176"/>
      <c r="Q288" s="193"/>
      <c r="R288" s="176"/>
      <c r="S288" s="176"/>
      <c r="T288" s="193"/>
      <c r="U288" s="176"/>
      <c r="V288" s="176"/>
      <c r="W288" s="193"/>
      <c r="X288" s="176"/>
      <c r="Y288" s="176"/>
      <c r="Z288" s="193"/>
      <c r="AA288" s="176"/>
      <c r="AB288" s="176"/>
      <c r="AC288" s="176"/>
      <c r="AD288" s="176"/>
    </row>
    <row r="289" spans="1:30" ht="12.75">
      <c r="A289" s="173">
        <v>32</v>
      </c>
      <c r="B289" s="172" t="s">
        <v>23</v>
      </c>
      <c r="C289" s="169">
        <f t="shared" si="81"/>
        <v>12100</v>
      </c>
      <c r="D289" s="169"/>
      <c r="E289" s="193">
        <f t="shared" si="82"/>
        <v>0</v>
      </c>
      <c r="F289" s="169"/>
      <c r="G289" s="169"/>
      <c r="H289" s="193"/>
      <c r="I289" s="169">
        <f>I290</f>
        <v>12000</v>
      </c>
      <c r="J289" s="169"/>
      <c r="K289" s="193">
        <f>J289/I289</f>
        <v>0</v>
      </c>
      <c r="L289" s="169">
        <f>L290</f>
        <v>100</v>
      </c>
      <c r="M289" s="169"/>
      <c r="N289" s="193"/>
      <c r="O289" s="169"/>
      <c r="P289" s="169"/>
      <c r="Q289" s="193"/>
      <c r="R289" s="169"/>
      <c r="S289" s="169"/>
      <c r="T289" s="193"/>
      <c r="U289" s="169"/>
      <c r="V289" s="169"/>
      <c r="W289" s="209"/>
      <c r="X289" s="169"/>
      <c r="Y289" s="169"/>
      <c r="Z289" s="193"/>
      <c r="AA289" s="169"/>
      <c r="AB289" s="169"/>
      <c r="AC289" s="169"/>
      <c r="AD289" s="169"/>
    </row>
    <row r="290" spans="1:30" ht="12.75">
      <c r="A290" s="174">
        <v>324</v>
      </c>
      <c r="B290" s="175" t="s">
        <v>209</v>
      </c>
      <c r="C290" s="176">
        <f t="shared" si="81"/>
        <v>12100</v>
      </c>
      <c r="D290" s="169"/>
      <c r="E290" s="193">
        <f t="shared" si="82"/>
        <v>0</v>
      </c>
      <c r="F290" s="169"/>
      <c r="G290" s="169"/>
      <c r="H290" s="193"/>
      <c r="I290" s="176">
        <f>I291</f>
        <v>12000</v>
      </c>
      <c r="J290" s="169"/>
      <c r="K290" s="193">
        <f>J290/I290</f>
        <v>0</v>
      </c>
      <c r="L290" s="176">
        <f>L291</f>
        <v>100</v>
      </c>
      <c r="M290" s="169"/>
      <c r="N290" s="193"/>
      <c r="O290" s="169"/>
      <c r="P290" s="169"/>
      <c r="Q290" s="193"/>
      <c r="R290" s="169"/>
      <c r="S290" s="169"/>
      <c r="T290" s="193"/>
      <c r="U290" s="169"/>
      <c r="V290" s="169"/>
      <c r="W290" s="209"/>
      <c r="X290" s="169"/>
      <c r="Y290" s="169"/>
      <c r="Z290" s="193"/>
      <c r="AA290" s="169"/>
      <c r="AB290" s="169"/>
      <c r="AC290" s="169"/>
      <c r="AD290" s="169"/>
    </row>
    <row r="291" spans="1:30" ht="12.75">
      <c r="A291" s="174">
        <v>3241</v>
      </c>
      <c r="B291" s="175" t="s">
        <v>209</v>
      </c>
      <c r="C291" s="176">
        <f t="shared" si="81"/>
        <v>12100</v>
      </c>
      <c r="D291" s="169"/>
      <c r="E291" s="193">
        <f t="shared" si="82"/>
        <v>0</v>
      </c>
      <c r="F291" s="169"/>
      <c r="G291" s="169"/>
      <c r="H291" s="193"/>
      <c r="I291" s="176">
        <v>12000</v>
      </c>
      <c r="J291" s="169"/>
      <c r="K291" s="193">
        <f>J291/I291</f>
        <v>0</v>
      </c>
      <c r="L291" s="176">
        <v>100</v>
      </c>
      <c r="M291" s="169"/>
      <c r="N291" s="193"/>
      <c r="O291" s="169"/>
      <c r="P291" s="169"/>
      <c r="Q291" s="193"/>
      <c r="R291" s="169"/>
      <c r="S291" s="169"/>
      <c r="T291" s="193"/>
      <c r="U291" s="169"/>
      <c r="V291" s="169"/>
      <c r="W291" s="209"/>
      <c r="X291" s="169"/>
      <c r="Y291" s="169"/>
      <c r="Z291" s="193"/>
      <c r="AA291" s="169"/>
      <c r="AB291" s="169"/>
      <c r="AC291" s="169"/>
      <c r="AD291" s="169"/>
    </row>
    <row r="292" spans="1:30" ht="51">
      <c r="A292" s="113" t="s">
        <v>93</v>
      </c>
      <c r="B292" s="97" t="s">
        <v>73</v>
      </c>
      <c r="C292" s="98">
        <f t="shared" si="81"/>
        <v>241393</v>
      </c>
      <c r="D292" s="98">
        <f>SUM(D293)</f>
        <v>94964.07</v>
      </c>
      <c r="E292" s="185">
        <f>D292/C292</f>
        <v>0.3934002642992962</v>
      </c>
      <c r="F292" s="98"/>
      <c r="G292" s="98">
        <f>SUM(G293)</f>
        <v>0</v>
      </c>
      <c r="H292" s="185"/>
      <c r="I292" s="98">
        <f>I293</f>
        <v>196000</v>
      </c>
      <c r="J292" s="98">
        <f>SUM(J293)</f>
        <v>60531</v>
      </c>
      <c r="K292" s="185">
        <f>J292/I292</f>
        <v>0.30883163265306124</v>
      </c>
      <c r="L292" s="98">
        <f>L293</f>
        <v>8883</v>
      </c>
      <c r="M292" s="98">
        <f>SUM(M293)</f>
        <v>8582.77</v>
      </c>
      <c r="N292" s="200">
        <f>M292/L292*100</f>
        <v>96.62017336485422</v>
      </c>
      <c r="O292" s="98">
        <f>O293</f>
        <v>28010</v>
      </c>
      <c r="P292" s="98">
        <f>SUM(P293)</f>
        <v>6900</v>
      </c>
      <c r="Q292" s="185">
        <f>P292/O292*100</f>
        <v>24.634059264548373</v>
      </c>
      <c r="R292" s="98">
        <f>R293</f>
        <v>5000</v>
      </c>
      <c r="S292" s="98">
        <f>SUM(S293)</f>
        <v>0</v>
      </c>
      <c r="T292" s="185">
        <f>S292/R292*100</f>
        <v>0</v>
      </c>
      <c r="U292" s="98"/>
      <c r="V292" s="98"/>
      <c r="W292" s="207"/>
      <c r="X292" s="98">
        <f>X293</f>
        <v>3500</v>
      </c>
      <c r="Y292" s="98">
        <f>SUM(Y293)</f>
        <v>18950.3</v>
      </c>
      <c r="Z292" s="185">
        <f>Y292/X292*100</f>
        <v>541.4371428571428</v>
      </c>
      <c r="AA292" s="98">
        <f aca="true" t="shared" si="83" ref="AA292:AD293">SUM(AA293)</f>
        <v>0</v>
      </c>
      <c r="AB292" s="98">
        <f t="shared" si="83"/>
        <v>0</v>
      </c>
      <c r="AC292" s="98">
        <f t="shared" si="83"/>
        <v>0</v>
      </c>
      <c r="AD292" s="98">
        <f t="shared" si="83"/>
        <v>0</v>
      </c>
    </row>
    <row r="293" spans="1:30" s="90" customFormat="1" ht="25.5">
      <c r="A293" s="54">
        <v>4</v>
      </c>
      <c r="B293" s="99" t="s">
        <v>29</v>
      </c>
      <c r="C293" s="167">
        <f aca="true" t="shared" si="84" ref="C293:C304">F293+I293+L293+O293+R293+X293</f>
        <v>241393</v>
      </c>
      <c r="D293" s="92">
        <f>G293+J293+M293+P293+S293+Y293+AA293+AB293</f>
        <v>94964.07</v>
      </c>
      <c r="E293" s="182">
        <f>D293/C293</f>
        <v>0.3934002642992962</v>
      </c>
      <c r="F293" s="92"/>
      <c r="G293" s="92">
        <f>SUM(G294)</f>
        <v>0</v>
      </c>
      <c r="H293" s="182"/>
      <c r="I293" s="92">
        <f>I294</f>
        <v>196000</v>
      </c>
      <c r="J293" s="92">
        <f>SUM(J294)</f>
        <v>60531</v>
      </c>
      <c r="K293" s="182">
        <f>J293/I293</f>
        <v>0.30883163265306124</v>
      </c>
      <c r="L293" s="92">
        <f>L294</f>
        <v>8883</v>
      </c>
      <c r="M293" s="92">
        <f>SUM(M294)</f>
        <v>8582.77</v>
      </c>
      <c r="N293" s="182">
        <f>M293/L293*100</f>
        <v>96.62017336485422</v>
      </c>
      <c r="O293" s="92">
        <f>O294</f>
        <v>28010</v>
      </c>
      <c r="P293" s="92">
        <f>SUM(P294)</f>
        <v>6900</v>
      </c>
      <c r="Q293" s="201">
        <f>P293/O293*100</f>
        <v>24.634059264548373</v>
      </c>
      <c r="R293" s="92">
        <f>R294</f>
        <v>5000</v>
      </c>
      <c r="S293" s="92">
        <f>SUM(S294)</f>
        <v>0</v>
      </c>
      <c r="T293" s="182">
        <f>S293/R293*100</f>
        <v>0</v>
      </c>
      <c r="U293" s="92"/>
      <c r="V293" s="92"/>
      <c r="W293" s="126"/>
      <c r="X293" s="92">
        <f>X294</f>
        <v>3500</v>
      </c>
      <c r="Y293" s="92">
        <f>SUM(Y294)</f>
        <v>18950.3</v>
      </c>
      <c r="Z293" s="182">
        <f>Y293/X293*100</f>
        <v>541.4371428571428</v>
      </c>
      <c r="AA293" s="92">
        <f t="shared" si="83"/>
        <v>0</v>
      </c>
      <c r="AB293" s="92">
        <f t="shared" si="83"/>
        <v>0</v>
      </c>
      <c r="AC293" s="92">
        <f t="shared" si="83"/>
        <v>0</v>
      </c>
      <c r="AD293" s="92">
        <f t="shared" si="83"/>
        <v>0</v>
      </c>
    </row>
    <row r="294" spans="1:30" s="90" customFormat="1" ht="25.5">
      <c r="A294" s="54">
        <v>42</v>
      </c>
      <c r="B294" s="99" t="s">
        <v>132</v>
      </c>
      <c r="C294" s="167">
        <f t="shared" si="84"/>
        <v>241393</v>
      </c>
      <c r="D294" s="92">
        <f>G294+J294+M294+P294+S294+Y294+AA294+AB294</f>
        <v>94964.07</v>
      </c>
      <c r="E294" s="182">
        <f aca="true" t="shared" si="85" ref="E294:E304">D294/C294</f>
        <v>0.3934002642992962</v>
      </c>
      <c r="F294" s="92"/>
      <c r="G294" s="92">
        <f>SUM(G295+G302)</f>
        <v>0</v>
      </c>
      <c r="H294" s="182"/>
      <c r="I294" s="92">
        <f>I295+I302</f>
        <v>196000</v>
      </c>
      <c r="J294" s="92">
        <f>SUM(J295+J302)</f>
        <v>60531</v>
      </c>
      <c r="K294" s="182">
        <f aca="true" t="shared" si="86" ref="K294:K304">J294/I294</f>
        <v>0.30883163265306124</v>
      </c>
      <c r="L294" s="92">
        <f>L295+L302</f>
        <v>8883</v>
      </c>
      <c r="M294" s="92">
        <f>SUM(M295+M302)</f>
        <v>8582.77</v>
      </c>
      <c r="N294" s="182">
        <f aca="true" t="shared" si="87" ref="N294:N303">M294/L294*100</f>
        <v>96.62017336485422</v>
      </c>
      <c r="O294" s="92">
        <f>O295+O302</f>
        <v>28010</v>
      </c>
      <c r="P294" s="92">
        <f>SUM(P295+P302)</f>
        <v>6900</v>
      </c>
      <c r="Q294" s="201">
        <f>P294/O294*100</f>
        <v>24.634059264548373</v>
      </c>
      <c r="R294" s="92">
        <f>R295+R302</f>
        <v>5000</v>
      </c>
      <c r="S294" s="92">
        <f>SUM(S295+S302)</f>
        <v>0</v>
      </c>
      <c r="T294" s="182">
        <f>S294/R294*100</f>
        <v>0</v>
      </c>
      <c r="U294" s="92"/>
      <c r="V294" s="92"/>
      <c r="W294" s="126"/>
      <c r="X294" s="92">
        <f>X295+X302</f>
        <v>3500</v>
      </c>
      <c r="Y294" s="92">
        <f>SUM(Y295+Y302)</f>
        <v>18950.3</v>
      </c>
      <c r="Z294" s="182">
        <f>Y294/X294*100</f>
        <v>541.4371428571428</v>
      </c>
      <c r="AA294" s="92">
        <f>SUM(AA295+AA302)</f>
        <v>0</v>
      </c>
      <c r="AB294" s="92">
        <f>SUM(AB295+AB302)</f>
        <v>0</v>
      </c>
      <c r="AC294" s="92">
        <f>SUM(AC295+AC302)</f>
        <v>0</v>
      </c>
      <c r="AD294" s="92">
        <f>SUM(AD295+AD302)</f>
        <v>0</v>
      </c>
    </row>
    <row r="295" spans="1:30" s="90" customFormat="1" ht="12.75">
      <c r="A295" s="54">
        <v>422</v>
      </c>
      <c r="B295" s="99" t="s">
        <v>133</v>
      </c>
      <c r="C295" s="167">
        <f t="shared" si="84"/>
        <v>109893</v>
      </c>
      <c r="D295" s="92">
        <f>G295+J295+M295+P295+S295+Y295+AA295+AB295</f>
        <v>88964.07</v>
      </c>
      <c r="E295" s="182">
        <f t="shared" si="85"/>
        <v>0.8095517457890858</v>
      </c>
      <c r="F295" s="92"/>
      <c r="G295" s="92">
        <f>SUM(G296:G301)</f>
        <v>0</v>
      </c>
      <c r="H295" s="182"/>
      <c r="I295" s="92">
        <f>I296+I297+I298+I299+I300+I301</f>
        <v>70000</v>
      </c>
      <c r="J295" s="92">
        <f>SUM(J296:J301)</f>
        <v>60531</v>
      </c>
      <c r="K295" s="182">
        <f t="shared" si="86"/>
        <v>0.8647285714285714</v>
      </c>
      <c r="L295" s="92">
        <f>L296+L297+L298+L299+L300+L301</f>
        <v>6883</v>
      </c>
      <c r="M295" s="92">
        <f>SUM(M296:M301)</f>
        <v>7582.77</v>
      </c>
      <c r="N295" s="182">
        <f t="shared" si="87"/>
        <v>110.16664245241901</v>
      </c>
      <c r="O295" s="92">
        <f>SUM(O296:O301)</f>
        <v>28010</v>
      </c>
      <c r="P295" s="92">
        <f>SUM(P296:P301)</f>
        <v>6900</v>
      </c>
      <c r="Q295" s="201">
        <f>P295/O295*100</f>
        <v>24.634059264548373</v>
      </c>
      <c r="R295" s="92">
        <f>R296+R297+R298+R299+R300+R301</f>
        <v>5000</v>
      </c>
      <c r="S295" s="92">
        <f>SUM(S296:S301)</f>
        <v>0</v>
      </c>
      <c r="T295" s="182">
        <f>S295/R295*100</f>
        <v>0</v>
      </c>
      <c r="U295" s="92"/>
      <c r="V295" s="92"/>
      <c r="W295" s="126"/>
      <c r="X295" s="92"/>
      <c r="Y295" s="92">
        <f>SUM(Y296:Y301)</f>
        <v>13950.3</v>
      </c>
      <c r="Z295" s="182"/>
      <c r="AA295" s="92">
        <f>SUM(AA296:AA301)</f>
        <v>0</v>
      </c>
      <c r="AB295" s="92">
        <f>SUM(AB296:AB301)</f>
        <v>0</v>
      </c>
      <c r="AC295" s="92">
        <f>SUM(AC296:AC301)</f>
        <v>0</v>
      </c>
      <c r="AD295" s="92">
        <f>SUM(AD296:AD301)</f>
        <v>0</v>
      </c>
    </row>
    <row r="296" spans="1:30" ht="12.75">
      <c r="A296" s="114">
        <v>4221</v>
      </c>
      <c r="B296" s="82" t="s">
        <v>138</v>
      </c>
      <c r="C296" s="168">
        <f>F296+I296+L296+O296+R296+X296</f>
        <v>61883</v>
      </c>
      <c r="D296" s="94">
        <f>G296+J296+M296+P296+S296+Y296+AA296+AB296</f>
        <v>23837.77</v>
      </c>
      <c r="E296" s="182">
        <f t="shared" si="85"/>
        <v>0.38520708433657064</v>
      </c>
      <c r="F296" s="94"/>
      <c r="G296" s="94"/>
      <c r="H296" s="182"/>
      <c r="I296" s="94">
        <v>50000</v>
      </c>
      <c r="J296" s="94">
        <v>20400</v>
      </c>
      <c r="K296" s="182">
        <f t="shared" si="86"/>
        <v>0.408</v>
      </c>
      <c r="L296" s="94">
        <v>6883</v>
      </c>
      <c r="M296" s="94">
        <v>2041.77</v>
      </c>
      <c r="N296" s="182">
        <f t="shared" si="87"/>
        <v>29.663954670928373</v>
      </c>
      <c r="O296" s="94"/>
      <c r="P296" s="94"/>
      <c r="Q296" s="201"/>
      <c r="R296" s="94">
        <v>5000</v>
      </c>
      <c r="S296" s="94"/>
      <c r="T296" s="182">
        <f>S296/R296*100</f>
        <v>0</v>
      </c>
      <c r="U296" s="94"/>
      <c r="V296" s="94"/>
      <c r="W296" s="182"/>
      <c r="X296" s="94"/>
      <c r="Y296" s="94">
        <v>1396</v>
      </c>
      <c r="Z296" s="182"/>
      <c r="AA296" s="94"/>
      <c r="AB296" s="94"/>
      <c r="AC296" s="94"/>
      <c r="AD296" s="94"/>
    </row>
    <row r="297" spans="1:30" ht="12.75">
      <c r="A297" s="114">
        <v>4222</v>
      </c>
      <c r="B297" s="82" t="s">
        <v>195</v>
      </c>
      <c r="C297" s="168">
        <f t="shared" si="84"/>
        <v>0</v>
      </c>
      <c r="D297" s="94"/>
      <c r="E297" s="182"/>
      <c r="F297" s="94"/>
      <c r="G297" s="94"/>
      <c r="H297" s="182"/>
      <c r="I297" s="94"/>
      <c r="J297" s="94"/>
      <c r="K297" s="182"/>
      <c r="L297" s="94"/>
      <c r="M297" s="94">
        <v>4200</v>
      </c>
      <c r="N297" s="182"/>
      <c r="O297" s="94"/>
      <c r="P297" s="94"/>
      <c r="Q297" s="201"/>
      <c r="R297" s="94"/>
      <c r="S297" s="94"/>
      <c r="T297" s="182"/>
      <c r="U297" s="94"/>
      <c r="V297" s="94"/>
      <c r="W297" s="182"/>
      <c r="X297" s="94"/>
      <c r="Y297" s="94"/>
      <c r="Z297" s="182"/>
      <c r="AA297" s="94"/>
      <c r="AB297" s="94"/>
      <c r="AC297" s="94"/>
      <c r="AD297" s="94"/>
    </row>
    <row r="298" spans="1:30" ht="12.75">
      <c r="A298" s="114">
        <v>4223</v>
      </c>
      <c r="B298" s="82" t="s">
        <v>139</v>
      </c>
      <c r="C298" s="168">
        <f t="shared" si="84"/>
        <v>0</v>
      </c>
      <c r="D298" s="94">
        <f aca="true" t="shared" si="88" ref="D298:D303">G298+J298+M298+P298+S298+Y298+AA298+AB298</f>
        <v>0</v>
      </c>
      <c r="E298" s="182"/>
      <c r="F298" s="94"/>
      <c r="G298" s="94"/>
      <c r="H298" s="182"/>
      <c r="I298" s="94"/>
      <c r="J298" s="94"/>
      <c r="K298" s="182"/>
      <c r="L298" s="94"/>
      <c r="M298" s="94">
        <v>0</v>
      </c>
      <c r="N298" s="182"/>
      <c r="O298" s="94"/>
      <c r="P298" s="94"/>
      <c r="Q298" s="201"/>
      <c r="R298" s="94"/>
      <c r="S298" s="94"/>
      <c r="T298" s="182"/>
      <c r="U298" s="94"/>
      <c r="V298" s="94"/>
      <c r="W298" s="182"/>
      <c r="X298" s="94"/>
      <c r="Y298" s="94"/>
      <c r="Z298" s="182"/>
      <c r="AA298" s="94"/>
      <c r="AB298" s="94"/>
      <c r="AC298" s="94"/>
      <c r="AD298" s="94"/>
    </row>
    <row r="299" spans="1:30" ht="12.75">
      <c r="A299" s="114">
        <v>4225</v>
      </c>
      <c r="B299" s="82" t="s">
        <v>140</v>
      </c>
      <c r="C299" s="168">
        <f t="shared" si="84"/>
        <v>0</v>
      </c>
      <c r="D299" s="94">
        <f t="shared" si="88"/>
        <v>0</v>
      </c>
      <c r="E299" s="182"/>
      <c r="F299" s="94"/>
      <c r="G299" s="94"/>
      <c r="H299" s="182"/>
      <c r="I299" s="94"/>
      <c r="J299" s="94"/>
      <c r="K299" s="182"/>
      <c r="L299" s="94"/>
      <c r="M299" s="94">
        <v>0</v>
      </c>
      <c r="N299" s="182"/>
      <c r="O299" s="94"/>
      <c r="P299" s="94"/>
      <c r="Q299" s="201"/>
      <c r="R299" s="94"/>
      <c r="S299" s="94"/>
      <c r="T299" s="182"/>
      <c r="U299" s="94"/>
      <c r="V299" s="94"/>
      <c r="W299" s="182"/>
      <c r="X299" s="94"/>
      <c r="Y299" s="94"/>
      <c r="Z299" s="182"/>
      <c r="AA299" s="94"/>
      <c r="AB299" s="94"/>
      <c r="AC299" s="94"/>
      <c r="AD299" s="94"/>
    </row>
    <row r="300" spans="1:30" ht="12.75">
      <c r="A300" s="114">
        <v>4226</v>
      </c>
      <c r="B300" s="82" t="s">
        <v>134</v>
      </c>
      <c r="C300" s="168">
        <f t="shared" si="84"/>
        <v>10000</v>
      </c>
      <c r="D300" s="94">
        <f t="shared" si="88"/>
        <v>22238.75</v>
      </c>
      <c r="E300" s="182">
        <f t="shared" si="85"/>
        <v>2.223875</v>
      </c>
      <c r="F300" s="94"/>
      <c r="G300" s="94"/>
      <c r="H300" s="182"/>
      <c r="I300" s="94">
        <v>10000</v>
      </c>
      <c r="J300" s="94">
        <v>22238.75</v>
      </c>
      <c r="K300" s="182">
        <f t="shared" si="86"/>
        <v>2.223875</v>
      </c>
      <c r="L300" s="94"/>
      <c r="M300" s="94">
        <v>0</v>
      </c>
      <c r="N300" s="182"/>
      <c r="O300" s="94"/>
      <c r="P300" s="94"/>
      <c r="Q300" s="201"/>
      <c r="R300" s="94"/>
      <c r="S300" s="94"/>
      <c r="T300" s="182"/>
      <c r="U300" s="94"/>
      <c r="V300" s="94"/>
      <c r="W300" s="182"/>
      <c r="X300" s="94"/>
      <c r="Y300" s="94"/>
      <c r="Z300" s="182"/>
      <c r="AA300" s="94"/>
      <c r="AB300" s="94"/>
      <c r="AC300" s="94"/>
      <c r="AD300" s="94"/>
    </row>
    <row r="301" spans="1:30" ht="25.5">
      <c r="A301" s="114">
        <v>4227</v>
      </c>
      <c r="B301" s="82" t="s">
        <v>141</v>
      </c>
      <c r="C301" s="168">
        <f t="shared" si="84"/>
        <v>38010</v>
      </c>
      <c r="D301" s="94">
        <f t="shared" si="88"/>
        <v>38687.55</v>
      </c>
      <c r="E301" s="182">
        <f t="shared" si="85"/>
        <v>1.0178255722178375</v>
      </c>
      <c r="F301" s="94"/>
      <c r="G301" s="94">
        <v>0</v>
      </c>
      <c r="H301" s="182"/>
      <c r="I301" s="94">
        <v>10000</v>
      </c>
      <c r="J301" s="94">
        <v>17892.25</v>
      </c>
      <c r="K301" s="182">
        <f t="shared" si="86"/>
        <v>1.789225</v>
      </c>
      <c r="L301" s="94"/>
      <c r="M301" s="94">
        <v>1341</v>
      </c>
      <c r="N301" s="182"/>
      <c r="O301" s="94">
        <v>28010</v>
      </c>
      <c r="P301" s="94">
        <v>6900</v>
      </c>
      <c r="Q301" s="201">
        <f>P301/O301*100</f>
        <v>24.634059264548373</v>
      </c>
      <c r="R301" s="94"/>
      <c r="S301" s="94"/>
      <c r="T301" s="182"/>
      <c r="U301" s="94"/>
      <c r="V301" s="94"/>
      <c r="W301" s="182"/>
      <c r="X301" s="94"/>
      <c r="Y301" s="94">
        <v>12554.3</v>
      </c>
      <c r="Z301" s="182"/>
      <c r="AA301" s="94"/>
      <c r="AB301" s="94"/>
      <c r="AC301" s="94"/>
      <c r="AD301" s="94"/>
    </row>
    <row r="302" spans="1:30" s="90" customFormat="1" ht="25.5">
      <c r="A302" s="54">
        <v>424</v>
      </c>
      <c r="B302" s="88" t="s">
        <v>142</v>
      </c>
      <c r="C302" s="167">
        <f t="shared" si="84"/>
        <v>131500</v>
      </c>
      <c r="D302" s="92">
        <f t="shared" si="88"/>
        <v>6000</v>
      </c>
      <c r="E302" s="182">
        <f t="shared" si="85"/>
        <v>0.045627376425855515</v>
      </c>
      <c r="F302" s="92"/>
      <c r="G302" s="92">
        <f>SUM(G303)</f>
        <v>0</v>
      </c>
      <c r="H302" s="182"/>
      <c r="I302" s="92">
        <f>I303+I304</f>
        <v>126000</v>
      </c>
      <c r="J302" s="92">
        <f>SUM(J303)</f>
        <v>0</v>
      </c>
      <c r="K302" s="182">
        <f t="shared" si="86"/>
        <v>0</v>
      </c>
      <c r="L302" s="92">
        <f>L303+L304</f>
        <v>2000</v>
      </c>
      <c r="M302" s="92">
        <f>SUM(M303)</f>
        <v>1000</v>
      </c>
      <c r="N302" s="182">
        <f t="shared" si="87"/>
        <v>50</v>
      </c>
      <c r="O302" s="92"/>
      <c r="P302" s="92">
        <f>SUM(P303)</f>
        <v>0</v>
      </c>
      <c r="Q302" s="201"/>
      <c r="R302" s="92"/>
      <c r="S302" s="92">
        <f>SUM(S303)</f>
        <v>0</v>
      </c>
      <c r="T302" s="182"/>
      <c r="U302" s="92"/>
      <c r="V302" s="92"/>
      <c r="W302" s="126"/>
      <c r="X302" s="92">
        <f>X303+X304</f>
        <v>3500</v>
      </c>
      <c r="Y302" s="92">
        <f>SUM(Y303)</f>
        <v>5000</v>
      </c>
      <c r="Z302" s="182">
        <f>Y302/X302*100</f>
        <v>142.85714285714286</v>
      </c>
      <c r="AA302" s="92">
        <f>SUM(AA303)</f>
        <v>0</v>
      </c>
      <c r="AB302" s="92">
        <f>SUM(AB303)</f>
        <v>0</v>
      </c>
      <c r="AC302" s="92">
        <f>SUM(AC303)</f>
        <v>0</v>
      </c>
      <c r="AD302" s="92">
        <f>SUM(AD303)</f>
        <v>0</v>
      </c>
    </row>
    <row r="303" spans="1:30" ht="13.5" customHeight="1">
      <c r="A303" s="114">
        <v>4241</v>
      </c>
      <c r="B303" s="82" t="s">
        <v>143</v>
      </c>
      <c r="C303" s="168">
        <f t="shared" si="84"/>
        <v>11500</v>
      </c>
      <c r="D303" s="94">
        <f t="shared" si="88"/>
        <v>6000</v>
      </c>
      <c r="E303" s="182">
        <f t="shared" si="85"/>
        <v>0.5217391304347826</v>
      </c>
      <c r="F303" s="94"/>
      <c r="G303" s="94"/>
      <c r="H303" s="182"/>
      <c r="I303" s="94">
        <v>6000</v>
      </c>
      <c r="J303" s="94">
        <v>0</v>
      </c>
      <c r="K303" s="182">
        <f t="shared" si="86"/>
        <v>0</v>
      </c>
      <c r="L303" s="94">
        <v>2000</v>
      </c>
      <c r="M303" s="94">
        <v>1000</v>
      </c>
      <c r="N303" s="182">
        <f t="shared" si="87"/>
        <v>50</v>
      </c>
      <c r="O303" s="94"/>
      <c r="P303" s="94"/>
      <c r="Q303" s="201"/>
      <c r="R303" s="94"/>
      <c r="S303" s="94"/>
      <c r="T303" s="182"/>
      <c r="U303" s="94"/>
      <c r="V303" s="94"/>
      <c r="W303" s="182"/>
      <c r="X303" s="94">
        <v>3500</v>
      </c>
      <c r="Y303" s="94">
        <v>5000</v>
      </c>
      <c r="Z303" s="182">
        <f>Y303/X303*100</f>
        <v>142.85714285714286</v>
      </c>
      <c r="AA303" s="94"/>
      <c r="AB303" s="94"/>
      <c r="AC303" s="94"/>
      <c r="AD303" s="94"/>
    </row>
    <row r="304" spans="1:30" ht="13.5" customHeight="1">
      <c r="A304" s="114">
        <v>4241</v>
      </c>
      <c r="B304" s="82" t="s">
        <v>210</v>
      </c>
      <c r="C304" s="168">
        <f t="shared" si="84"/>
        <v>120000</v>
      </c>
      <c r="D304" s="94"/>
      <c r="E304" s="182">
        <f t="shared" si="85"/>
        <v>0</v>
      </c>
      <c r="F304" s="94"/>
      <c r="G304" s="94"/>
      <c r="H304" s="182"/>
      <c r="I304" s="94">
        <v>120000</v>
      </c>
      <c r="J304" s="94"/>
      <c r="K304" s="182">
        <f t="shared" si="86"/>
        <v>0</v>
      </c>
      <c r="L304" s="94"/>
      <c r="M304" s="94"/>
      <c r="N304" s="182"/>
      <c r="O304" s="94"/>
      <c r="P304" s="94"/>
      <c r="Q304" s="201"/>
      <c r="R304" s="94"/>
      <c r="S304" s="94"/>
      <c r="T304" s="182"/>
      <c r="U304" s="94"/>
      <c r="V304" s="94"/>
      <c r="W304" s="182"/>
      <c r="X304" s="94"/>
      <c r="Y304" s="94"/>
      <c r="Z304" s="182"/>
      <c r="AA304" s="94"/>
      <c r="AB304" s="94"/>
      <c r="AC304" s="94"/>
      <c r="AD304" s="94"/>
    </row>
    <row r="305" spans="1:30" ht="51">
      <c r="A305" s="113" t="s">
        <v>94</v>
      </c>
      <c r="B305" s="97" t="s">
        <v>75</v>
      </c>
      <c r="C305" s="97"/>
      <c r="D305" s="98"/>
      <c r="E305" s="185"/>
      <c r="F305" s="98"/>
      <c r="G305" s="98"/>
      <c r="H305" s="185"/>
      <c r="I305" s="98"/>
      <c r="J305" s="98"/>
      <c r="K305" s="185"/>
      <c r="L305" s="98"/>
      <c r="M305" s="98"/>
      <c r="N305" s="185"/>
      <c r="O305" s="98"/>
      <c r="P305" s="98"/>
      <c r="Q305" s="185"/>
      <c r="R305" s="98"/>
      <c r="S305" s="98"/>
      <c r="T305" s="185"/>
      <c r="U305" s="98"/>
      <c r="V305" s="98"/>
      <c r="W305" s="207"/>
      <c r="X305" s="98"/>
      <c r="Y305" s="98"/>
      <c r="Z305" s="185"/>
      <c r="AA305" s="98"/>
      <c r="AB305" s="98"/>
      <c r="AC305" s="98"/>
      <c r="AD305" s="98"/>
    </row>
    <row r="306" spans="1:30" ht="12.75">
      <c r="A306" s="114"/>
      <c r="B306" s="82"/>
      <c r="C306" s="82"/>
      <c r="D306" s="94"/>
      <c r="E306" s="182"/>
      <c r="F306" s="94"/>
      <c r="G306" s="94"/>
      <c r="H306" s="182"/>
      <c r="I306" s="94"/>
      <c r="J306" s="94"/>
      <c r="K306" s="182"/>
      <c r="L306" s="94"/>
      <c r="M306" s="94"/>
      <c r="N306" s="182"/>
      <c r="O306" s="94"/>
      <c r="P306" s="94"/>
      <c r="Q306" s="182"/>
      <c r="R306" s="94"/>
      <c r="S306" s="94"/>
      <c r="T306" s="182"/>
      <c r="U306" s="94"/>
      <c r="V306" s="94"/>
      <c r="W306" s="182"/>
      <c r="X306" s="94"/>
      <c r="Y306" s="94"/>
      <c r="Z306" s="182"/>
      <c r="AA306" s="94"/>
      <c r="AB306" s="94"/>
      <c r="AC306" s="94"/>
      <c r="AD306" s="94"/>
    </row>
    <row r="307" spans="1:30" s="90" customFormat="1" ht="51">
      <c r="A307" s="116" t="s">
        <v>95</v>
      </c>
      <c r="B307" s="104" t="s">
        <v>96</v>
      </c>
      <c r="C307" s="105">
        <f>F307+I307+L307+O307+R307+X307</f>
        <v>22500</v>
      </c>
      <c r="D307" s="105">
        <f>SUM(D308)</f>
        <v>11100</v>
      </c>
      <c r="E307" s="185">
        <f aca="true" t="shared" si="89" ref="E307:E315">D307/C307</f>
        <v>0.49333333333333335</v>
      </c>
      <c r="F307" s="105"/>
      <c r="G307" s="105">
        <f aca="true" t="shared" si="90" ref="G307:AD307">SUM(G308)</f>
        <v>0</v>
      </c>
      <c r="H307" s="185"/>
      <c r="I307" s="105">
        <f>I308</f>
        <v>11000</v>
      </c>
      <c r="J307" s="105">
        <f t="shared" si="90"/>
        <v>0</v>
      </c>
      <c r="K307" s="185">
        <f aca="true" t="shared" si="91" ref="K307:K315">J307/I307</f>
        <v>0</v>
      </c>
      <c r="L307" s="105">
        <f>L308</f>
        <v>2000</v>
      </c>
      <c r="M307" s="105">
        <f t="shared" si="90"/>
        <v>7000</v>
      </c>
      <c r="N307" s="203">
        <f aca="true" t="shared" si="92" ref="N307:N313">M307/L307*100</f>
        <v>350</v>
      </c>
      <c r="O307" s="105">
        <f t="shared" si="90"/>
        <v>4000</v>
      </c>
      <c r="P307" s="105">
        <f t="shared" si="90"/>
        <v>4000</v>
      </c>
      <c r="Q307" s="185">
        <f>P307/O307*100</f>
        <v>100</v>
      </c>
      <c r="R307" s="105">
        <f t="shared" si="90"/>
        <v>5000</v>
      </c>
      <c r="S307" s="105">
        <f t="shared" si="90"/>
        <v>0</v>
      </c>
      <c r="T307" s="185">
        <f>S307/R307*100</f>
        <v>0</v>
      </c>
      <c r="U307" s="105"/>
      <c r="V307" s="105"/>
      <c r="W307" s="207"/>
      <c r="X307" s="105">
        <f>X308</f>
        <v>500</v>
      </c>
      <c r="Y307" s="105">
        <f t="shared" si="90"/>
        <v>100</v>
      </c>
      <c r="Z307" s="185">
        <f>Y307/X307*100</f>
        <v>20</v>
      </c>
      <c r="AA307" s="105">
        <f t="shared" si="90"/>
        <v>0</v>
      </c>
      <c r="AB307" s="105">
        <f t="shared" si="90"/>
        <v>0</v>
      </c>
      <c r="AC307" s="105">
        <f t="shared" si="90"/>
        <v>0</v>
      </c>
      <c r="AD307" s="105">
        <f t="shared" si="90"/>
        <v>0</v>
      </c>
    </row>
    <row r="308" spans="1:30" s="90" customFormat="1" ht="12.75">
      <c r="A308" s="115">
        <v>3</v>
      </c>
      <c r="B308" s="89" t="s">
        <v>43</v>
      </c>
      <c r="C308" s="166">
        <f aca="true" t="shared" si="93" ref="C308:C313">F308+I308+L308+O308+R308+X308</f>
        <v>22500</v>
      </c>
      <c r="D308" s="93">
        <f aca="true" t="shared" si="94" ref="D308:D313">G308+J308+M308+P308+S308+Y308+AA308+AB308</f>
        <v>11100</v>
      </c>
      <c r="E308" s="182">
        <f t="shared" si="89"/>
        <v>0.49333333333333335</v>
      </c>
      <c r="F308" s="93"/>
      <c r="G308" s="93">
        <f>SUM(G309)</f>
        <v>0</v>
      </c>
      <c r="H308" s="182"/>
      <c r="I308" s="93">
        <f>I309</f>
        <v>11000</v>
      </c>
      <c r="J308" s="93">
        <f>SUM(J309)</f>
        <v>0</v>
      </c>
      <c r="K308" s="182">
        <f t="shared" si="91"/>
        <v>0</v>
      </c>
      <c r="L308" s="93">
        <f>L309</f>
        <v>2000</v>
      </c>
      <c r="M308" s="93">
        <f>SUM(M309)</f>
        <v>7000</v>
      </c>
      <c r="N308" s="202">
        <f t="shared" si="92"/>
        <v>350</v>
      </c>
      <c r="O308" s="93">
        <f>O309</f>
        <v>4000</v>
      </c>
      <c r="P308" s="93">
        <f>SUM(P309)</f>
        <v>4000</v>
      </c>
      <c r="Q308" s="182">
        <f>P308/O308*100</f>
        <v>100</v>
      </c>
      <c r="R308" s="93">
        <f>R309</f>
        <v>5000</v>
      </c>
      <c r="S308" s="93">
        <f>SUM(S309)</f>
        <v>0</v>
      </c>
      <c r="T308" s="182">
        <f>S308/R308*100</f>
        <v>0</v>
      </c>
      <c r="U308" s="93"/>
      <c r="V308" s="93"/>
      <c r="W308" s="126"/>
      <c r="X308" s="93">
        <f>X309</f>
        <v>500</v>
      </c>
      <c r="Y308" s="93">
        <f>SUM(Y309)</f>
        <v>100</v>
      </c>
      <c r="Z308" s="182">
        <f>Y308/X308*100</f>
        <v>20</v>
      </c>
      <c r="AA308" s="93">
        <f>SUM(AA309)</f>
        <v>0</v>
      </c>
      <c r="AB308" s="93">
        <f>SUM(AB309)</f>
        <v>0</v>
      </c>
      <c r="AC308" s="93">
        <f>SUM(AC309)</f>
        <v>0</v>
      </c>
      <c r="AD308" s="93">
        <f>SUM(AD309)</f>
        <v>0</v>
      </c>
    </row>
    <row r="309" spans="1:30" s="90" customFormat="1" ht="12.75">
      <c r="A309" s="115">
        <v>32</v>
      </c>
      <c r="B309" s="89" t="s">
        <v>23</v>
      </c>
      <c r="C309" s="166">
        <f t="shared" si="93"/>
        <v>22500</v>
      </c>
      <c r="D309" s="93">
        <f t="shared" si="94"/>
        <v>11100</v>
      </c>
      <c r="E309" s="182">
        <f t="shared" si="89"/>
        <v>0.49333333333333335</v>
      </c>
      <c r="F309" s="93"/>
      <c r="G309" s="93">
        <f>SUM(G312)</f>
        <v>0</v>
      </c>
      <c r="H309" s="182"/>
      <c r="I309" s="93">
        <f>I310+I312</f>
        <v>11000</v>
      </c>
      <c r="J309" s="93">
        <f>SUM(J312)</f>
        <v>0</v>
      </c>
      <c r="K309" s="182">
        <f t="shared" si="91"/>
        <v>0</v>
      </c>
      <c r="L309" s="93">
        <f>L310+L312</f>
        <v>2000</v>
      </c>
      <c r="M309" s="93">
        <f>M310+M312</f>
        <v>7000</v>
      </c>
      <c r="N309" s="202">
        <f t="shared" si="92"/>
        <v>350</v>
      </c>
      <c r="O309" s="93">
        <f>O310+O312</f>
        <v>4000</v>
      </c>
      <c r="P309" s="93">
        <f>SUM(P312+P310)</f>
        <v>4000</v>
      </c>
      <c r="Q309" s="182">
        <f>P309/O309*100</f>
        <v>100</v>
      </c>
      <c r="R309" s="93">
        <f>R310+R312</f>
        <v>5000</v>
      </c>
      <c r="S309" s="93">
        <f>SUM(S312)</f>
        <v>0</v>
      </c>
      <c r="T309" s="182">
        <f>S309/R309*100</f>
        <v>0</v>
      </c>
      <c r="U309" s="93"/>
      <c r="V309" s="93"/>
      <c r="W309" s="126"/>
      <c r="X309" s="93">
        <f>X310+X312</f>
        <v>500</v>
      </c>
      <c r="Y309" s="93">
        <f>SUM(Y312)</f>
        <v>100</v>
      </c>
      <c r="Z309" s="182">
        <f>Y309/X309*100</f>
        <v>20</v>
      </c>
      <c r="AA309" s="93">
        <f>SUM(AA312)</f>
        <v>0</v>
      </c>
      <c r="AB309" s="93">
        <f>SUM(AB312)</f>
        <v>0</v>
      </c>
      <c r="AC309" s="93">
        <f>SUM(AC312)</f>
        <v>0</v>
      </c>
      <c r="AD309" s="93">
        <f>SUM(AD312)</f>
        <v>0</v>
      </c>
    </row>
    <row r="310" spans="1:30" s="90" customFormat="1" ht="12.75">
      <c r="A310" s="115">
        <v>322</v>
      </c>
      <c r="B310" s="89" t="s">
        <v>25</v>
      </c>
      <c r="C310" s="166">
        <f t="shared" si="93"/>
        <v>3000</v>
      </c>
      <c r="D310" s="93">
        <f t="shared" si="94"/>
        <v>1000</v>
      </c>
      <c r="E310" s="182">
        <f t="shared" si="89"/>
        <v>0.3333333333333333</v>
      </c>
      <c r="F310" s="93"/>
      <c r="G310" s="93"/>
      <c r="H310" s="182"/>
      <c r="I310" s="93">
        <f>I311</f>
        <v>1000</v>
      </c>
      <c r="J310" s="93"/>
      <c r="K310" s="182">
        <f t="shared" si="91"/>
        <v>0</v>
      </c>
      <c r="L310" s="93">
        <f>L311</f>
        <v>1000</v>
      </c>
      <c r="M310" s="93">
        <f>M311</f>
        <v>1000</v>
      </c>
      <c r="N310" s="202">
        <f t="shared" si="92"/>
        <v>100</v>
      </c>
      <c r="O310" s="93">
        <f>O311</f>
        <v>1000</v>
      </c>
      <c r="P310" s="93">
        <f>P311</f>
        <v>0</v>
      </c>
      <c r="Q310" s="182"/>
      <c r="R310" s="93">
        <f>R311</f>
        <v>0</v>
      </c>
      <c r="S310" s="93"/>
      <c r="T310" s="182"/>
      <c r="U310" s="93"/>
      <c r="V310" s="93"/>
      <c r="W310" s="126"/>
      <c r="X310" s="93">
        <f>X311</f>
        <v>0</v>
      </c>
      <c r="Y310" s="93"/>
      <c r="Z310" s="182"/>
      <c r="AA310" s="93"/>
      <c r="AB310" s="93"/>
      <c r="AC310" s="93"/>
      <c r="AD310" s="93"/>
    </row>
    <row r="311" spans="1:30" s="90" customFormat="1" ht="12.75">
      <c r="A311" s="114">
        <v>3224</v>
      </c>
      <c r="B311" s="82" t="s">
        <v>159</v>
      </c>
      <c r="C311" s="164">
        <f t="shared" si="93"/>
        <v>3000</v>
      </c>
      <c r="D311" s="94">
        <f t="shared" si="94"/>
        <v>1000</v>
      </c>
      <c r="E311" s="182">
        <f t="shared" si="89"/>
        <v>0.3333333333333333</v>
      </c>
      <c r="F311" s="94"/>
      <c r="G311" s="94"/>
      <c r="H311" s="182"/>
      <c r="I311" s="94">
        <v>1000</v>
      </c>
      <c r="J311" s="94"/>
      <c r="K311" s="182">
        <f t="shared" si="91"/>
        <v>0</v>
      </c>
      <c r="L311" s="94">
        <v>1000</v>
      </c>
      <c r="M311" s="94">
        <v>1000</v>
      </c>
      <c r="N311" s="202">
        <f t="shared" si="92"/>
        <v>100</v>
      </c>
      <c r="O311" s="94">
        <v>1000</v>
      </c>
      <c r="P311" s="94">
        <v>0</v>
      </c>
      <c r="Q311" s="182"/>
      <c r="R311" s="94"/>
      <c r="S311" s="94"/>
      <c r="T311" s="182"/>
      <c r="U311" s="94"/>
      <c r="V311" s="94"/>
      <c r="W311" s="182"/>
      <c r="X311" s="94"/>
      <c r="Y311" s="94"/>
      <c r="Z311" s="182"/>
      <c r="AA311" s="94"/>
      <c r="AB311" s="94"/>
      <c r="AC311" s="94"/>
      <c r="AD311" s="94"/>
    </row>
    <row r="312" spans="1:30" s="90" customFormat="1" ht="12.75">
      <c r="A312" s="115">
        <v>323</v>
      </c>
      <c r="B312" s="89" t="s">
        <v>26</v>
      </c>
      <c r="C312" s="166">
        <f t="shared" si="93"/>
        <v>19500</v>
      </c>
      <c r="D312" s="93">
        <f t="shared" si="94"/>
        <v>10100</v>
      </c>
      <c r="E312" s="182">
        <f t="shared" si="89"/>
        <v>0.517948717948718</v>
      </c>
      <c r="F312" s="93"/>
      <c r="G312" s="93">
        <f>SUM(G313)</f>
        <v>0</v>
      </c>
      <c r="H312" s="182"/>
      <c r="I312" s="93">
        <f>I313</f>
        <v>10000</v>
      </c>
      <c r="J312" s="93">
        <f>SUM(J313)</f>
        <v>0</v>
      </c>
      <c r="K312" s="182">
        <f t="shared" si="91"/>
        <v>0</v>
      </c>
      <c r="L312" s="93">
        <f>L313</f>
        <v>1000</v>
      </c>
      <c r="M312" s="93">
        <f>SUM(M313)</f>
        <v>6000</v>
      </c>
      <c r="N312" s="202">
        <f t="shared" si="92"/>
        <v>600</v>
      </c>
      <c r="O312" s="93">
        <f>O313</f>
        <v>3000</v>
      </c>
      <c r="P312" s="93">
        <f>SUM(P313)</f>
        <v>4000</v>
      </c>
      <c r="Q312" s="182">
        <f>P312/O312*100</f>
        <v>133.33333333333331</v>
      </c>
      <c r="R312" s="93">
        <f>R313</f>
        <v>5000</v>
      </c>
      <c r="S312" s="93">
        <f>SUM(S313)</f>
        <v>0</v>
      </c>
      <c r="T312" s="182">
        <f>S312/R312*100</f>
        <v>0</v>
      </c>
      <c r="U312" s="93"/>
      <c r="V312" s="93"/>
      <c r="W312" s="126"/>
      <c r="X312" s="93">
        <f>X313</f>
        <v>500</v>
      </c>
      <c r="Y312" s="93">
        <f>SUM(Y313)</f>
        <v>100</v>
      </c>
      <c r="Z312" s="182">
        <f>Y312/X312*100</f>
        <v>20</v>
      </c>
      <c r="AA312" s="93">
        <f>SUM(AA313)</f>
        <v>0</v>
      </c>
      <c r="AB312" s="93">
        <f>SUM(AB313)</f>
        <v>0</v>
      </c>
      <c r="AC312" s="93">
        <f>SUM(AC313)</f>
        <v>0</v>
      </c>
      <c r="AD312" s="93">
        <f>SUM(AD313)</f>
        <v>0</v>
      </c>
    </row>
    <row r="313" spans="1:30" ht="12.75">
      <c r="A313" s="114">
        <v>3232</v>
      </c>
      <c r="B313" s="82" t="s">
        <v>165</v>
      </c>
      <c r="C313" s="164">
        <f t="shared" si="93"/>
        <v>19500</v>
      </c>
      <c r="D313" s="94">
        <f t="shared" si="94"/>
        <v>10100</v>
      </c>
      <c r="E313" s="182">
        <f t="shared" si="89"/>
        <v>0.517948717948718</v>
      </c>
      <c r="F313" s="94"/>
      <c r="G313" s="94"/>
      <c r="H313" s="182"/>
      <c r="I313" s="94">
        <v>10000</v>
      </c>
      <c r="J313" s="94"/>
      <c r="K313" s="182">
        <f t="shared" si="91"/>
        <v>0</v>
      </c>
      <c r="L313" s="94">
        <v>1000</v>
      </c>
      <c r="M313" s="94">
        <v>6000</v>
      </c>
      <c r="N313" s="202">
        <f t="shared" si="92"/>
        <v>600</v>
      </c>
      <c r="O313" s="94">
        <v>3000</v>
      </c>
      <c r="P313" s="94">
        <v>4000</v>
      </c>
      <c r="Q313" s="182">
        <f>P313/O313*100</f>
        <v>133.33333333333331</v>
      </c>
      <c r="R313" s="94">
        <v>5000</v>
      </c>
      <c r="S313" s="94"/>
      <c r="T313" s="182">
        <f>S313/R313*100</f>
        <v>0</v>
      </c>
      <c r="U313" s="94"/>
      <c r="V313" s="94"/>
      <c r="W313" s="182"/>
      <c r="X313" s="94">
        <v>500</v>
      </c>
      <c r="Y313" s="94">
        <v>100</v>
      </c>
      <c r="Z313" s="182">
        <f>Y313/X313*100</f>
        <v>20</v>
      </c>
      <c r="AA313" s="94"/>
      <c r="AB313" s="94"/>
      <c r="AC313" s="94"/>
      <c r="AD313" s="94"/>
    </row>
    <row r="314" spans="1:30" ht="51">
      <c r="A314" s="113" t="s">
        <v>97</v>
      </c>
      <c r="B314" s="97" t="s">
        <v>98</v>
      </c>
      <c r="C314" s="98">
        <f>F314+I314+L314+O314+R314+X314</f>
        <v>20000</v>
      </c>
      <c r="D314" s="98">
        <f>SUM(D315)</f>
        <v>10000</v>
      </c>
      <c r="E314" s="185">
        <f t="shared" si="89"/>
        <v>0.5</v>
      </c>
      <c r="F314" s="98"/>
      <c r="G314" s="98">
        <f>SUM(G315)</f>
        <v>0</v>
      </c>
      <c r="H314" s="185"/>
      <c r="I314" s="98">
        <f>I315</f>
        <v>20000</v>
      </c>
      <c r="J314" s="98">
        <f>SUM(J315)</f>
        <v>10000</v>
      </c>
      <c r="K314" s="185">
        <f t="shared" si="91"/>
        <v>0.5</v>
      </c>
      <c r="L314" s="98"/>
      <c r="M314" s="98">
        <f>SUM(M315)</f>
        <v>0</v>
      </c>
      <c r="N314" s="185"/>
      <c r="O314" s="98"/>
      <c r="P314" s="98">
        <f>SUM(P315)</f>
        <v>0</v>
      </c>
      <c r="Q314" s="185"/>
      <c r="R314" s="98"/>
      <c r="S314" s="98">
        <f>SUM(S315)</f>
        <v>0</v>
      </c>
      <c r="T314" s="185"/>
      <c r="U314" s="98"/>
      <c r="V314" s="98"/>
      <c r="W314" s="207"/>
      <c r="X314" s="98"/>
      <c r="Y314" s="98">
        <f>SUM(Y315)</f>
        <v>0</v>
      </c>
      <c r="Z314" s="185"/>
      <c r="AA314" s="98">
        <f>SUM(AA315)</f>
        <v>0</v>
      </c>
      <c r="AB314" s="98">
        <f>SUM(AB315)</f>
        <v>0</v>
      </c>
      <c r="AC314" s="98">
        <f>SUM(AC315)</f>
        <v>0</v>
      </c>
      <c r="AD314" s="98">
        <f>SUM(AD315)</f>
        <v>0</v>
      </c>
    </row>
    <row r="315" spans="1:30" s="90" customFormat="1" ht="12.75">
      <c r="A315" s="54">
        <v>3</v>
      </c>
      <c r="B315" s="88" t="s">
        <v>43</v>
      </c>
      <c r="C315" s="165">
        <f aca="true" t="shared" si="95" ref="C315:C323">F315+I315+L315+O315+R315+X315</f>
        <v>20000</v>
      </c>
      <c r="D315" s="92">
        <f>SUM(D316+D321)</f>
        <v>10000</v>
      </c>
      <c r="E315" s="182">
        <f t="shared" si="89"/>
        <v>0.5</v>
      </c>
      <c r="F315" s="92"/>
      <c r="G315" s="92">
        <f>SUM(G316+G321)</f>
        <v>0</v>
      </c>
      <c r="H315" s="182"/>
      <c r="I315" s="92">
        <f>I316+I321</f>
        <v>20000</v>
      </c>
      <c r="J315" s="92">
        <f>SUM(J316+J321)</f>
        <v>10000</v>
      </c>
      <c r="K315" s="182">
        <f t="shared" si="91"/>
        <v>0.5</v>
      </c>
      <c r="L315" s="92"/>
      <c r="M315" s="92">
        <f>SUM(M316+M321)</f>
        <v>0</v>
      </c>
      <c r="N315" s="182"/>
      <c r="O315" s="92"/>
      <c r="P315" s="92">
        <f>SUM(P316+P321)</f>
        <v>0</v>
      </c>
      <c r="Q315" s="182"/>
      <c r="R315" s="92"/>
      <c r="S315" s="92">
        <f>SUM(S316+S321)</f>
        <v>0</v>
      </c>
      <c r="T315" s="182"/>
      <c r="U315" s="92"/>
      <c r="V315" s="92"/>
      <c r="W315" s="126"/>
      <c r="X315" s="92"/>
      <c r="Y315" s="92">
        <f>SUM(Y316+Y321)</f>
        <v>0</v>
      </c>
      <c r="Z315" s="182"/>
      <c r="AA315" s="92">
        <f>SUM(AA316+AA321)</f>
        <v>0</v>
      </c>
      <c r="AB315" s="92">
        <f>SUM(AB316+AB321)</f>
        <v>0</v>
      </c>
      <c r="AC315" s="92">
        <f>SUM(AC316+AC321)</f>
        <v>0</v>
      </c>
      <c r="AD315" s="92">
        <f>SUM(AD316+AD321)</f>
        <v>0</v>
      </c>
    </row>
    <row r="316" spans="1:30" s="90" customFormat="1" ht="12.75">
      <c r="A316" s="54">
        <v>32</v>
      </c>
      <c r="B316" s="88" t="s">
        <v>23</v>
      </c>
      <c r="C316" s="165">
        <f t="shared" si="95"/>
        <v>0</v>
      </c>
      <c r="D316" s="92">
        <f>SUM(D317+D319)</f>
        <v>0</v>
      </c>
      <c r="E316" s="182"/>
      <c r="F316" s="92"/>
      <c r="G316" s="92">
        <f>SUM(G317+G319)</f>
        <v>0</v>
      </c>
      <c r="H316" s="182"/>
      <c r="I316" s="92"/>
      <c r="J316" s="92">
        <f>SUM(J317+J319)</f>
        <v>0</v>
      </c>
      <c r="K316" s="182"/>
      <c r="L316" s="92"/>
      <c r="M316" s="92">
        <f>SUM(M317+M319)</f>
        <v>0</v>
      </c>
      <c r="N316" s="182"/>
      <c r="O316" s="92"/>
      <c r="P316" s="92">
        <f>SUM(P317+P319)</f>
        <v>0</v>
      </c>
      <c r="Q316" s="182"/>
      <c r="R316" s="92"/>
      <c r="S316" s="92">
        <f>SUM(S317+S319)</f>
        <v>0</v>
      </c>
      <c r="T316" s="182"/>
      <c r="U316" s="92"/>
      <c r="V316" s="92"/>
      <c r="W316" s="126"/>
      <c r="X316" s="92"/>
      <c r="Y316" s="92">
        <f>SUM(Y317+Y319)</f>
        <v>0</v>
      </c>
      <c r="Z316" s="182"/>
      <c r="AA316" s="92">
        <f>SUM(AA317+AA319)</f>
        <v>0</v>
      </c>
      <c r="AB316" s="92">
        <f>SUM(AB317+AB319)</f>
        <v>0</v>
      </c>
      <c r="AC316" s="92">
        <f>SUM(AC317+AC319)</f>
        <v>0</v>
      </c>
      <c r="AD316" s="92">
        <f>SUM(AD317+AD319)</f>
        <v>0</v>
      </c>
    </row>
    <row r="317" spans="1:30" s="90" customFormat="1" ht="12.75">
      <c r="A317" s="54">
        <v>322</v>
      </c>
      <c r="B317" s="88" t="s">
        <v>25</v>
      </c>
      <c r="C317" s="165">
        <f t="shared" si="95"/>
        <v>0</v>
      </c>
      <c r="D317" s="92">
        <f>SUM(D318)</f>
        <v>0</v>
      </c>
      <c r="E317" s="182"/>
      <c r="F317" s="92"/>
      <c r="G317" s="92">
        <f>SUM(G318)</f>
        <v>0</v>
      </c>
      <c r="H317" s="182"/>
      <c r="I317" s="92"/>
      <c r="J317" s="92">
        <f>SUM(J318)</f>
        <v>0</v>
      </c>
      <c r="K317" s="182"/>
      <c r="L317" s="92"/>
      <c r="M317" s="92">
        <f>SUM(M318)</f>
        <v>0</v>
      </c>
      <c r="N317" s="182"/>
      <c r="O317" s="92"/>
      <c r="P317" s="92">
        <f>SUM(P318)</f>
        <v>0</v>
      </c>
      <c r="Q317" s="182"/>
      <c r="R317" s="92"/>
      <c r="S317" s="92">
        <f>SUM(S318)</f>
        <v>0</v>
      </c>
      <c r="T317" s="182"/>
      <c r="U317" s="92"/>
      <c r="V317" s="92"/>
      <c r="W317" s="126"/>
      <c r="X317" s="92"/>
      <c r="Y317" s="92">
        <f>SUM(Y318)</f>
        <v>0</v>
      </c>
      <c r="Z317" s="182"/>
      <c r="AA317" s="92">
        <f>SUM(AA318)</f>
        <v>0</v>
      </c>
      <c r="AB317" s="92">
        <f>SUM(AB318)</f>
        <v>0</v>
      </c>
      <c r="AC317" s="92">
        <f>SUM(AC318)</f>
        <v>0</v>
      </c>
      <c r="AD317" s="92">
        <f>SUM(AD318)</f>
        <v>0</v>
      </c>
    </row>
    <row r="318" spans="1:30" ht="12.75">
      <c r="A318" s="114">
        <v>3222</v>
      </c>
      <c r="B318" s="82" t="s">
        <v>135</v>
      </c>
      <c r="C318" s="164">
        <f t="shared" si="95"/>
        <v>0</v>
      </c>
      <c r="D318" s="94">
        <v>0</v>
      </c>
      <c r="E318" s="182"/>
      <c r="F318" s="94"/>
      <c r="G318" s="94"/>
      <c r="H318" s="182"/>
      <c r="I318" s="94"/>
      <c r="J318" s="94">
        <v>0</v>
      </c>
      <c r="K318" s="182"/>
      <c r="L318" s="94"/>
      <c r="M318" s="94"/>
      <c r="N318" s="182"/>
      <c r="O318" s="94"/>
      <c r="P318" s="94"/>
      <c r="Q318" s="182"/>
      <c r="R318" s="94"/>
      <c r="S318" s="94"/>
      <c r="T318" s="182"/>
      <c r="U318" s="94"/>
      <c r="V318" s="94"/>
      <c r="W318" s="182"/>
      <c r="X318" s="94"/>
      <c r="Y318" s="94"/>
      <c r="Z318" s="182"/>
      <c r="AA318" s="94"/>
      <c r="AB318" s="94"/>
      <c r="AC318" s="94"/>
      <c r="AD318" s="94"/>
    </row>
    <row r="319" spans="1:30" s="90" customFormat="1" ht="25.5">
      <c r="A319" s="54">
        <v>329</v>
      </c>
      <c r="B319" s="88" t="s">
        <v>116</v>
      </c>
      <c r="C319" s="165">
        <f t="shared" si="95"/>
        <v>0</v>
      </c>
      <c r="D319" s="92">
        <f>SUM(D320)</f>
        <v>0</v>
      </c>
      <c r="E319" s="182"/>
      <c r="F319" s="92"/>
      <c r="G319" s="92">
        <f>SUM(G320)</f>
        <v>0</v>
      </c>
      <c r="H319" s="182"/>
      <c r="I319" s="92"/>
      <c r="J319" s="92">
        <f>SUM(J320)</f>
        <v>0</v>
      </c>
      <c r="K319" s="182"/>
      <c r="L319" s="92"/>
      <c r="M319" s="92">
        <f>SUM(M320)</f>
        <v>0</v>
      </c>
      <c r="N319" s="182"/>
      <c r="O319" s="92"/>
      <c r="P319" s="92">
        <f>SUM(P320)</f>
        <v>0</v>
      </c>
      <c r="Q319" s="182"/>
      <c r="R319" s="92"/>
      <c r="S319" s="92">
        <f>SUM(S320)</f>
        <v>0</v>
      </c>
      <c r="T319" s="182"/>
      <c r="U319" s="92"/>
      <c r="V319" s="92"/>
      <c r="W319" s="126"/>
      <c r="X319" s="92"/>
      <c r="Y319" s="92">
        <f>SUM(Y320)</f>
        <v>0</v>
      </c>
      <c r="Z319" s="182"/>
      <c r="AA319" s="92">
        <f>SUM(AA320)</f>
        <v>0</v>
      </c>
      <c r="AB319" s="92">
        <f>SUM(AB320)</f>
        <v>0</v>
      </c>
      <c r="AC319" s="92">
        <f>SUM(AC320)</f>
        <v>0</v>
      </c>
      <c r="AD319" s="92">
        <f>SUM(AD320)</f>
        <v>0</v>
      </c>
    </row>
    <row r="320" spans="1:30" ht="12.75">
      <c r="A320" s="114">
        <v>3299</v>
      </c>
      <c r="B320" s="82" t="s">
        <v>116</v>
      </c>
      <c r="C320" s="164">
        <f t="shared" si="95"/>
        <v>0</v>
      </c>
      <c r="D320" s="94">
        <v>0</v>
      </c>
      <c r="E320" s="182"/>
      <c r="F320" s="94"/>
      <c r="G320" s="94"/>
      <c r="H320" s="182"/>
      <c r="I320" s="94"/>
      <c r="J320" s="94">
        <v>0</v>
      </c>
      <c r="K320" s="182"/>
      <c r="L320" s="94"/>
      <c r="M320" s="94"/>
      <c r="N320" s="182"/>
      <c r="O320" s="94"/>
      <c r="P320" s="94"/>
      <c r="Q320" s="182"/>
      <c r="R320" s="94"/>
      <c r="S320" s="94"/>
      <c r="T320" s="182"/>
      <c r="U320" s="94"/>
      <c r="V320" s="94"/>
      <c r="W320" s="182"/>
      <c r="X320" s="94"/>
      <c r="Y320" s="94"/>
      <c r="Z320" s="182"/>
      <c r="AA320" s="94"/>
      <c r="AB320" s="94"/>
      <c r="AC320" s="94"/>
      <c r="AD320" s="94"/>
    </row>
    <row r="321" spans="1:30" s="90" customFormat="1" ht="25.5">
      <c r="A321" s="54">
        <v>37</v>
      </c>
      <c r="B321" s="82" t="s">
        <v>124</v>
      </c>
      <c r="C321" s="164">
        <f t="shared" si="95"/>
        <v>20000</v>
      </c>
      <c r="D321" s="92">
        <f>SUM(D322)</f>
        <v>10000</v>
      </c>
      <c r="E321" s="182">
        <f aca="true" t="shared" si="96" ref="E321:E328">D321/C321</f>
        <v>0.5</v>
      </c>
      <c r="F321" s="92"/>
      <c r="G321" s="92">
        <f>SUM(G322)</f>
        <v>0</v>
      </c>
      <c r="H321" s="182"/>
      <c r="I321" s="92">
        <f>I322</f>
        <v>20000</v>
      </c>
      <c r="J321" s="92">
        <f>SUM(J322)</f>
        <v>10000</v>
      </c>
      <c r="K321" s="182">
        <f aca="true" t="shared" si="97" ref="K321:K328">J321/I321</f>
        <v>0.5</v>
      </c>
      <c r="L321" s="92"/>
      <c r="M321" s="92">
        <f>SUM(M322)</f>
        <v>0</v>
      </c>
      <c r="N321" s="182"/>
      <c r="O321" s="92"/>
      <c r="P321" s="92">
        <f>SUM(P322)</f>
        <v>0</v>
      </c>
      <c r="Q321" s="182"/>
      <c r="R321" s="92"/>
      <c r="S321" s="92">
        <f>SUM(S322)</f>
        <v>0</v>
      </c>
      <c r="T321" s="182"/>
      <c r="U321" s="92"/>
      <c r="V321" s="92"/>
      <c r="W321" s="126"/>
      <c r="X321" s="92"/>
      <c r="Y321" s="92">
        <f>SUM(Y322)</f>
        <v>0</v>
      </c>
      <c r="Z321" s="182"/>
      <c r="AA321" s="92">
        <f aca="true" t="shared" si="98" ref="AA321:AD322">SUM(AA322)</f>
        <v>0</v>
      </c>
      <c r="AB321" s="92">
        <f t="shared" si="98"/>
        <v>0</v>
      </c>
      <c r="AC321" s="92">
        <f t="shared" si="98"/>
        <v>0</v>
      </c>
      <c r="AD321" s="92">
        <f t="shared" si="98"/>
        <v>0</v>
      </c>
    </row>
    <row r="322" spans="1:30" s="90" customFormat="1" ht="25.5">
      <c r="A322" s="54">
        <v>372</v>
      </c>
      <c r="B322" s="82" t="s">
        <v>125</v>
      </c>
      <c r="C322" s="164">
        <f t="shared" si="95"/>
        <v>20000</v>
      </c>
      <c r="D322" s="92">
        <f>SUM(D323)</f>
        <v>10000</v>
      </c>
      <c r="E322" s="182">
        <f t="shared" si="96"/>
        <v>0.5</v>
      </c>
      <c r="F322" s="92"/>
      <c r="G322" s="92">
        <f>SUM(G323)</f>
        <v>0</v>
      </c>
      <c r="H322" s="182"/>
      <c r="I322" s="92">
        <f>I323</f>
        <v>20000</v>
      </c>
      <c r="J322" s="92">
        <f>SUM(J323)</f>
        <v>10000</v>
      </c>
      <c r="K322" s="182">
        <f t="shared" si="97"/>
        <v>0.5</v>
      </c>
      <c r="L322" s="92"/>
      <c r="M322" s="92">
        <f>SUM(M323)</f>
        <v>0</v>
      </c>
      <c r="N322" s="182"/>
      <c r="O322" s="92"/>
      <c r="P322" s="92">
        <f>SUM(P323)</f>
        <v>0</v>
      </c>
      <c r="Q322" s="182"/>
      <c r="R322" s="92"/>
      <c r="S322" s="92">
        <f>SUM(S323)</f>
        <v>0</v>
      </c>
      <c r="T322" s="182"/>
      <c r="U322" s="92"/>
      <c r="V322" s="92"/>
      <c r="W322" s="126"/>
      <c r="X322" s="92"/>
      <c r="Y322" s="92">
        <f>SUM(Y323)</f>
        <v>0</v>
      </c>
      <c r="Z322" s="182"/>
      <c r="AA322" s="92">
        <f t="shared" si="98"/>
        <v>0</v>
      </c>
      <c r="AB322" s="92">
        <f t="shared" si="98"/>
        <v>0</v>
      </c>
      <c r="AC322" s="92">
        <f t="shared" si="98"/>
        <v>0</v>
      </c>
      <c r="AD322" s="92">
        <f t="shared" si="98"/>
        <v>0</v>
      </c>
    </row>
    <row r="323" spans="1:30" ht="25.5">
      <c r="A323" s="114">
        <v>3721</v>
      </c>
      <c r="B323" s="82" t="s">
        <v>136</v>
      </c>
      <c r="C323" s="164">
        <f t="shared" si="95"/>
        <v>20000</v>
      </c>
      <c r="D323" s="94">
        <f>G323+J323+M323+P323+S323+Y323+AA323+AB323</f>
        <v>10000</v>
      </c>
      <c r="E323" s="182">
        <f t="shared" si="96"/>
        <v>0.5</v>
      </c>
      <c r="F323" s="94"/>
      <c r="G323" s="94"/>
      <c r="H323" s="182"/>
      <c r="I323" s="94">
        <v>20000</v>
      </c>
      <c r="J323" s="94">
        <v>10000</v>
      </c>
      <c r="K323" s="182">
        <f t="shared" si="97"/>
        <v>0.5</v>
      </c>
      <c r="L323" s="94"/>
      <c r="M323" s="94"/>
      <c r="N323" s="182"/>
      <c r="O323" s="94"/>
      <c r="P323" s="94"/>
      <c r="Q323" s="182"/>
      <c r="R323" s="94"/>
      <c r="S323" s="94"/>
      <c r="T323" s="182"/>
      <c r="U323" s="94"/>
      <c r="V323" s="94"/>
      <c r="W323" s="182"/>
      <c r="X323" s="94"/>
      <c r="Y323" s="94"/>
      <c r="Z323" s="182"/>
      <c r="AA323" s="94"/>
      <c r="AB323" s="94"/>
      <c r="AC323" s="94"/>
      <c r="AD323" s="94"/>
    </row>
    <row r="324" spans="1:30" ht="51">
      <c r="A324" s="113" t="s">
        <v>99</v>
      </c>
      <c r="B324" s="97" t="s">
        <v>100</v>
      </c>
      <c r="C324" s="98">
        <f>F324+I324+L324+O324+R324+X324</f>
        <v>190000</v>
      </c>
      <c r="D324" s="98">
        <f>SUM(D325+D329)</f>
        <v>320000</v>
      </c>
      <c r="E324" s="185">
        <f t="shared" si="96"/>
        <v>1.6842105263157894</v>
      </c>
      <c r="F324" s="98"/>
      <c r="G324" s="98">
        <f>SUM(G325+G329)</f>
        <v>0</v>
      </c>
      <c r="H324" s="185"/>
      <c r="I324" s="98">
        <f>I325</f>
        <v>150000</v>
      </c>
      <c r="J324" s="98">
        <f>SUM(J325+J329)</f>
        <v>320000</v>
      </c>
      <c r="K324" s="185">
        <f t="shared" si="97"/>
        <v>2.1333333333333333</v>
      </c>
      <c r="L324" s="98"/>
      <c r="M324" s="98">
        <f>SUM(M325+M329)</f>
        <v>0</v>
      </c>
      <c r="N324" s="185"/>
      <c r="O324" s="98"/>
      <c r="P324" s="98">
        <f>SUM(P325+P329)</f>
        <v>0</v>
      </c>
      <c r="Q324" s="185"/>
      <c r="R324" s="98">
        <f>R325+R329</f>
        <v>40000</v>
      </c>
      <c r="S324" s="98">
        <f>SUM(S325+S329)</f>
        <v>0</v>
      </c>
      <c r="T324" s="185">
        <f>S324/R324*100</f>
        <v>0</v>
      </c>
      <c r="U324" s="98"/>
      <c r="V324" s="98"/>
      <c r="W324" s="207"/>
      <c r="X324" s="98"/>
      <c r="Y324" s="98">
        <f>SUM(Y325+Y329)</f>
        <v>0</v>
      </c>
      <c r="Z324" s="185"/>
      <c r="AA324" s="98">
        <f>SUM(AA325+AA329)</f>
        <v>0</v>
      </c>
      <c r="AB324" s="98">
        <f>SUM(AB325+AB329)</f>
        <v>0</v>
      </c>
      <c r="AC324" s="98">
        <f>SUM(AC325+AC329)</f>
        <v>0</v>
      </c>
      <c r="AD324" s="98">
        <f>SUM(AD325+AD329)</f>
        <v>0</v>
      </c>
    </row>
    <row r="325" spans="1:30" s="90" customFormat="1" ht="12.75">
      <c r="A325" s="115">
        <v>3</v>
      </c>
      <c r="B325" s="89" t="s">
        <v>43</v>
      </c>
      <c r="C325" s="166">
        <f aca="true" t="shared" si="99" ref="C325:C332">F325+I325+L325+O325+R325+X325</f>
        <v>190000</v>
      </c>
      <c r="D325" s="93">
        <f aca="true" t="shared" si="100" ref="D325:D332">G325+J325+M325+P325+S325+Y325+AA325+AB325</f>
        <v>208000</v>
      </c>
      <c r="E325" s="182">
        <f t="shared" si="96"/>
        <v>1.0947368421052632</v>
      </c>
      <c r="F325" s="93"/>
      <c r="G325" s="93">
        <f>SUM(G326)</f>
        <v>0</v>
      </c>
      <c r="H325" s="182"/>
      <c r="I325" s="93">
        <f>I326</f>
        <v>150000</v>
      </c>
      <c r="J325" s="93">
        <f>SUM(J326)</f>
        <v>208000</v>
      </c>
      <c r="K325" s="182">
        <f t="shared" si="97"/>
        <v>1.3866666666666667</v>
      </c>
      <c r="L325" s="93"/>
      <c r="M325" s="93">
        <f>SUM(M326)</f>
        <v>0</v>
      </c>
      <c r="N325" s="182"/>
      <c r="O325" s="93"/>
      <c r="P325" s="93">
        <f>SUM(P326)</f>
        <v>0</v>
      </c>
      <c r="Q325" s="182"/>
      <c r="R325" s="93">
        <f>R326</f>
        <v>40000</v>
      </c>
      <c r="S325" s="93">
        <f>SUM(S326)</f>
        <v>0</v>
      </c>
      <c r="T325" s="182">
        <f>S325/R325*100</f>
        <v>0</v>
      </c>
      <c r="U325" s="93"/>
      <c r="V325" s="93"/>
      <c r="W325" s="126"/>
      <c r="X325" s="93"/>
      <c r="Y325" s="93">
        <f>SUM(Y326)</f>
        <v>0</v>
      </c>
      <c r="Z325" s="182"/>
      <c r="AA325" s="93">
        <f aca="true" t="shared" si="101" ref="AA325:AD327">SUM(AA326)</f>
        <v>0</v>
      </c>
      <c r="AB325" s="93">
        <f t="shared" si="101"/>
        <v>0</v>
      </c>
      <c r="AC325" s="93">
        <f t="shared" si="101"/>
        <v>0</v>
      </c>
      <c r="AD325" s="93">
        <f t="shared" si="101"/>
        <v>0</v>
      </c>
    </row>
    <row r="326" spans="1:30" s="90" customFormat="1" ht="38.25">
      <c r="A326" s="115">
        <v>37</v>
      </c>
      <c r="B326" s="89" t="s">
        <v>124</v>
      </c>
      <c r="C326" s="166">
        <f t="shared" si="99"/>
        <v>190000</v>
      </c>
      <c r="D326" s="93">
        <f t="shared" si="100"/>
        <v>208000</v>
      </c>
      <c r="E326" s="182">
        <f t="shared" si="96"/>
        <v>1.0947368421052632</v>
      </c>
      <c r="F326" s="93"/>
      <c r="G326" s="93">
        <f>SUM(G327)</f>
        <v>0</v>
      </c>
      <c r="H326" s="182"/>
      <c r="I326" s="93">
        <f>I327</f>
        <v>150000</v>
      </c>
      <c r="J326" s="93">
        <f>SUM(J327)</f>
        <v>208000</v>
      </c>
      <c r="K326" s="182">
        <f t="shared" si="97"/>
        <v>1.3866666666666667</v>
      </c>
      <c r="L326" s="93"/>
      <c r="M326" s="93">
        <f>SUM(M327)</f>
        <v>0</v>
      </c>
      <c r="N326" s="182"/>
      <c r="O326" s="93"/>
      <c r="P326" s="93">
        <f>SUM(P327)</f>
        <v>0</v>
      </c>
      <c r="Q326" s="182"/>
      <c r="R326" s="93">
        <f>R327</f>
        <v>40000</v>
      </c>
      <c r="S326" s="93">
        <f>SUM(S327)</f>
        <v>0</v>
      </c>
      <c r="T326" s="182">
        <f>S326/R326*100</f>
        <v>0</v>
      </c>
      <c r="U326" s="93"/>
      <c r="V326" s="93"/>
      <c r="W326" s="126"/>
      <c r="X326" s="93"/>
      <c r="Y326" s="93">
        <f>SUM(Y327)</f>
        <v>0</v>
      </c>
      <c r="Z326" s="182"/>
      <c r="AA326" s="93">
        <f t="shared" si="101"/>
        <v>0</v>
      </c>
      <c r="AB326" s="93">
        <f t="shared" si="101"/>
        <v>0</v>
      </c>
      <c r="AC326" s="93">
        <f t="shared" si="101"/>
        <v>0</v>
      </c>
      <c r="AD326" s="93">
        <f t="shared" si="101"/>
        <v>0</v>
      </c>
    </row>
    <row r="327" spans="1:30" s="90" customFormat="1" ht="25.5">
      <c r="A327" s="115">
        <v>372</v>
      </c>
      <c r="B327" s="89" t="s">
        <v>125</v>
      </c>
      <c r="C327" s="166">
        <f t="shared" si="99"/>
        <v>190000</v>
      </c>
      <c r="D327" s="93">
        <f t="shared" si="100"/>
        <v>208000</v>
      </c>
      <c r="E327" s="182">
        <f t="shared" si="96"/>
        <v>1.0947368421052632</v>
      </c>
      <c r="F327" s="93"/>
      <c r="G327" s="93">
        <f>SUM(G328)</f>
        <v>0</v>
      </c>
      <c r="H327" s="182"/>
      <c r="I327" s="93">
        <f>I328</f>
        <v>150000</v>
      </c>
      <c r="J327" s="93">
        <f>SUM(J328)</f>
        <v>208000</v>
      </c>
      <c r="K327" s="182">
        <f t="shared" si="97"/>
        <v>1.3866666666666667</v>
      </c>
      <c r="L327" s="93"/>
      <c r="M327" s="93">
        <f>SUM(M328)</f>
        <v>0</v>
      </c>
      <c r="N327" s="182"/>
      <c r="O327" s="93"/>
      <c r="P327" s="93">
        <f>SUM(P328)</f>
        <v>0</v>
      </c>
      <c r="Q327" s="182"/>
      <c r="R327" s="93">
        <f>R328</f>
        <v>40000</v>
      </c>
      <c r="S327" s="93">
        <f>SUM(S328)</f>
        <v>0</v>
      </c>
      <c r="T327" s="182">
        <f>S327/R327*100</f>
        <v>0</v>
      </c>
      <c r="U327" s="93"/>
      <c r="V327" s="93"/>
      <c r="W327" s="126"/>
      <c r="X327" s="93"/>
      <c r="Y327" s="93">
        <f>SUM(Y328)</f>
        <v>0</v>
      </c>
      <c r="Z327" s="182"/>
      <c r="AA327" s="93">
        <f t="shared" si="101"/>
        <v>0</v>
      </c>
      <c r="AB327" s="93">
        <f t="shared" si="101"/>
        <v>0</v>
      </c>
      <c r="AC327" s="93">
        <f t="shared" si="101"/>
        <v>0</v>
      </c>
      <c r="AD327" s="93">
        <f t="shared" si="101"/>
        <v>0</v>
      </c>
    </row>
    <row r="328" spans="1:30" ht="25.5">
      <c r="A328" s="114">
        <v>3722</v>
      </c>
      <c r="B328" s="82" t="s">
        <v>137</v>
      </c>
      <c r="C328" s="164">
        <f t="shared" si="99"/>
        <v>190000</v>
      </c>
      <c r="D328" s="94">
        <f t="shared" si="100"/>
        <v>208000</v>
      </c>
      <c r="E328" s="182">
        <f t="shared" si="96"/>
        <v>1.0947368421052632</v>
      </c>
      <c r="F328" s="94"/>
      <c r="G328" s="94"/>
      <c r="H328" s="182"/>
      <c r="I328" s="94">
        <v>150000</v>
      </c>
      <c r="J328" s="94">
        <v>208000</v>
      </c>
      <c r="K328" s="182">
        <f t="shared" si="97"/>
        <v>1.3866666666666667</v>
      </c>
      <c r="L328" s="94"/>
      <c r="M328" s="94"/>
      <c r="N328" s="182"/>
      <c r="O328" s="94"/>
      <c r="P328" s="94"/>
      <c r="Q328" s="182"/>
      <c r="R328" s="94">
        <v>40000</v>
      </c>
      <c r="S328" s="94">
        <v>0</v>
      </c>
      <c r="T328" s="182">
        <f>S328/R328*100</f>
        <v>0</v>
      </c>
      <c r="U328" s="94"/>
      <c r="V328" s="94"/>
      <c r="W328" s="182"/>
      <c r="X328" s="94"/>
      <c r="Y328" s="94"/>
      <c r="Z328" s="182"/>
      <c r="AA328" s="94"/>
      <c r="AB328" s="94"/>
      <c r="AC328" s="94"/>
      <c r="AD328" s="94"/>
    </row>
    <row r="329" spans="1:30" s="90" customFormat="1" ht="25.5">
      <c r="A329" s="115">
        <v>4</v>
      </c>
      <c r="B329" s="101" t="s">
        <v>29</v>
      </c>
      <c r="C329" s="166">
        <f t="shared" si="99"/>
        <v>0</v>
      </c>
      <c r="D329" s="93">
        <f t="shared" si="100"/>
        <v>112000</v>
      </c>
      <c r="E329" s="182"/>
      <c r="F329" s="93"/>
      <c r="G329" s="93">
        <f aca="true" t="shared" si="102" ref="G329:J331">SUM(G330)</f>
        <v>0</v>
      </c>
      <c r="H329" s="182"/>
      <c r="I329" s="93"/>
      <c r="J329" s="93">
        <f t="shared" si="102"/>
        <v>112000</v>
      </c>
      <c r="K329" s="182"/>
      <c r="L329" s="93"/>
      <c r="M329" s="93">
        <f>SUM(M330)</f>
        <v>0</v>
      </c>
      <c r="N329" s="182"/>
      <c r="O329" s="93"/>
      <c r="P329" s="93">
        <f>SUM(P330)</f>
        <v>0</v>
      </c>
      <c r="Q329" s="182"/>
      <c r="R329" s="93"/>
      <c r="S329" s="93">
        <f>SUM(S330)</f>
        <v>0</v>
      </c>
      <c r="T329" s="182"/>
      <c r="U329" s="93"/>
      <c r="V329" s="93"/>
      <c r="W329" s="126"/>
      <c r="X329" s="93"/>
      <c r="Y329" s="93">
        <f>SUM(Y330)</f>
        <v>0</v>
      </c>
      <c r="Z329" s="182"/>
      <c r="AA329" s="93">
        <f aca="true" t="shared" si="103" ref="AA329:AD331">SUM(AA330)</f>
        <v>0</v>
      </c>
      <c r="AB329" s="93">
        <f t="shared" si="103"/>
        <v>0</v>
      </c>
      <c r="AC329" s="93">
        <f t="shared" si="103"/>
        <v>0</v>
      </c>
      <c r="AD329" s="93">
        <f t="shared" si="103"/>
        <v>0</v>
      </c>
    </row>
    <row r="330" spans="1:30" s="90" customFormat="1" ht="25.5">
      <c r="A330" s="115">
        <v>42</v>
      </c>
      <c r="B330" s="101" t="s">
        <v>132</v>
      </c>
      <c r="C330" s="166">
        <f t="shared" si="99"/>
        <v>0</v>
      </c>
      <c r="D330" s="93">
        <f t="shared" si="100"/>
        <v>112000</v>
      </c>
      <c r="E330" s="182"/>
      <c r="F330" s="93"/>
      <c r="G330" s="93">
        <f t="shared" si="102"/>
        <v>0</v>
      </c>
      <c r="H330" s="182"/>
      <c r="I330" s="93"/>
      <c r="J330" s="93">
        <f t="shared" si="102"/>
        <v>112000</v>
      </c>
      <c r="K330" s="182"/>
      <c r="L330" s="93"/>
      <c r="M330" s="93">
        <f>SUM(M331)</f>
        <v>0</v>
      </c>
      <c r="N330" s="182"/>
      <c r="O330" s="93"/>
      <c r="P330" s="93">
        <f>SUM(P331)</f>
        <v>0</v>
      </c>
      <c r="Q330" s="182"/>
      <c r="R330" s="93"/>
      <c r="S330" s="93">
        <f>SUM(S331)</f>
        <v>0</v>
      </c>
      <c r="T330" s="182"/>
      <c r="U330" s="93"/>
      <c r="V330" s="93"/>
      <c r="W330" s="126"/>
      <c r="X330" s="93"/>
      <c r="Y330" s="93">
        <f>SUM(Y331)</f>
        <v>0</v>
      </c>
      <c r="Z330" s="182"/>
      <c r="AA330" s="93">
        <f t="shared" si="103"/>
        <v>0</v>
      </c>
      <c r="AB330" s="93">
        <f t="shared" si="103"/>
        <v>0</v>
      </c>
      <c r="AC330" s="93">
        <f t="shared" si="103"/>
        <v>0</v>
      </c>
      <c r="AD330" s="93">
        <f t="shared" si="103"/>
        <v>0</v>
      </c>
    </row>
    <row r="331" spans="1:30" s="90" customFormat="1" ht="25.5">
      <c r="A331" s="115">
        <v>424</v>
      </c>
      <c r="B331" s="89" t="s">
        <v>142</v>
      </c>
      <c r="C331" s="166">
        <f t="shared" si="99"/>
        <v>0</v>
      </c>
      <c r="D331" s="93">
        <f t="shared" si="100"/>
        <v>112000</v>
      </c>
      <c r="E331" s="182"/>
      <c r="F331" s="93"/>
      <c r="G331" s="93">
        <f t="shared" si="102"/>
        <v>0</v>
      </c>
      <c r="H331" s="182"/>
      <c r="I331" s="93"/>
      <c r="J331" s="93">
        <f t="shared" si="102"/>
        <v>112000</v>
      </c>
      <c r="K331" s="182"/>
      <c r="L331" s="93"/>
      <c r="M331" s="93">
        <f>SUM(M332)</f>
        <v>0</v>
      </c>
      <c r="N331" s="182"/>
      <c r="O331" s="93"/>
      <c r="P331" s="93">
        <f>SUM(P332)</f>
        <v>0</v>
      </c>
      <c r="Q331" s="182"/>
      <c r="R331" s="93"/>
      <c r="S331" s="93">
        <f>SUM(S332)</f>
        <v>0</v>
      </c>
      <c r="T331" s="182"/>
      <c r="U331" s="93"/>
      <c r="V331" s="93"/>
      <c r="W331" s="126"/>
      <c r="X331" s="93"/>
      <c r="Y331" s="93">
        <f>SUM(Y332)</f>
        <v>0</v>
      </c>
      <c r="Z331" s="182"/>
      <c r="AA331" s="93">
        <f t="shared" si="103"/>
        <v>0</v>
      </c>
      <c r="AB331" s="93">
        <f t="shared" si="103"/>
        <v>0</v>
      </c>
      <c r="AC331" s="93">
        <f t="shared" si="103"/>
        <v>0</v>
      </c>
      <c r="AD331" s="93">
        <f t="shared" si="103"/>
        <v>0</v>
      </c>
    </row>
    <row r="332" spans="1:30" ht="12.75">
      <c r="A332" s="114">
        <v>4241</v>
      </c>
      <c r="B332" s="82" t="s">
        <v>156</v>
      </c>
      <c r="C332" s="164">
        <f t="shared" si="99"/>
        <v>0</v>
      </c>
      <c r="D332" s="94">
        <f t="shared" si="100"/>
        <v>112000</v>
      </c>
      <c r="E332" s="182"/>
      <c r="F332" s="94"/>
      <c r="G332" s="94"/>
      <c r="H332" s="182"/>
      <c r="I332" s="94"/>
      <c r="J332" s="94">
        <v>112000</v>
      </c>
      <c r="K332" s="182"/>
      <c r="L332" s="94"/>
      <c r="M332" s="94"/>
      <c r="N332" s="182"/>
      <c r="O332" s="94"/>
      <c r="P332" s="94"/>
      <c r="Q332" s="182"/>
      <c r="R332" s="94"/>
      <c r="S332" s="94"/>
      <c r="T332" s="182"/>
      <c r="U332" s="94"/>
      <c r="V332" s="94"/>
      <c r="W332" s="182"/>
      <c r="X332" s="94"/>
      <c r="Y332" s="94"/>
      <c r="Z332" s="182"/>
      <c r="AA332" s="94"/>
      <c r="AB332" s="94"/>
      <c r="AC332" s="94"/>
      <c r="AD332" s="94"/>
    </row>
    <row r="333" spans="1:30" ht="51">
      <c r="A333" s="113" t="s">
        <v>101</v>
      </c>
      <c r="B333" s="97" t="s">
        <v>102</v>
      </c>
      <c r="C333" s="97"/>
      <c r="D333" s="98">
        <f>SUM(D334)</f>
        <v>0</v>
      </c>
      <c r="E333" s="185"/>
      <c r="F333" s="98"/>
      <c r="G333" s="98">
        <f>SUM(G334)</f>
        <v>0</v>
      </c>
      <c r="H333" s="185"/>
      <c r="I333" s="98"/>
      <c r="J333" s="98">
        <f>SUM(J334)</f>
        <v>0</v>
      </c>
      <c r="K333" s="185"/>
      <c r="L333" s="98"/>
      <c r="M333" s="98">
        <f>SUM(M334)</f>
        <v>0</v>
      </c>
      <c r="N333" s="185"/>
      <c r="O333" s="98"/>
      <c r="P333" s="98">
        <f>SUM(P334)</f>
        <v>0</v>
      </c>
      <c r="Q333" s="185"/>
      <c r="R333" s="98"/>
      <c r="S333" s="98">
        <f>SUM(S334)</f>
        <v>0</v>
      </c>
      <c r="T333" s="185"/>
      <c r="U333" s="98"/>
      <c r="V333" s="98"/>
      <c r="W333" s="207"/>
      <c r="X333" s="98"/>
      <c r="Y333" s="98">
        <f>SUM(Y334)</f>
        <v>0</v>
      </c>
      <c r="Z333" s="185"/>
      <c r="AA333" s="98">
        <f aca="true" t="shared" si="104" ref="AA333:AD336">SUM(AA334)</f>
        <v>0</v>
      </c>
      <c r="AB333" s="98">
        <f t="shared" si="104"/>
        <v>0</v>
      </c>
      <c r="AC333" s="98">
        <f t="shared" si="104"/>
        <v>0</v>
      </c>
      <c r="AD333" s="98">
        <f t="shared" si="104"/>
        <v>0</v>
      </c>
    </row>
    <row r="334" spans="1:30" s="90" customFormat="1" ht="12.75">
      <c r="A334" s="54">
        <v>3</v>
      </c>
      <c r="B334" s="88" t="s">
        <v>43</v>
      </c>
      <c r="C334" s="165">
        <f>F334+I334+L334+O334+R334+X334</f>
        <v>0</v>
      </c>
      <c r="D334" s="92">
        <f>SUM(D335)</f>
        <v>0</v>
      </c>
      <c r="E334" s="182"/>
      <c r="F334" s="92"/>
      <c r="G334" s="92">
        <f>SUM(G335)</f>
        <v>0</v>
      </c>
      <c r="H334" s="182"/>
      <c r="I334" s="92"/>
      <c r="J334" s="92">
        <f>SUM(J335)</f>
        <v>0</v>
      </c>
      <c r="K334" s="182"/>
      <c r="L334" s="92"/>
      <c r="M334" s="92">
        <f>SUM(M335)</f>
        <v>0</v>
      </c>
      <c r="N334" s="182"/>
      <c r="O334" s="92"/>
      <c r="P334" s="92">
        <f>SUM(P335)</f>
        <v>0</v>
      </c>
      <c r="Q334" s="182"/>
      <c r="R334" s="92"/>
      <c r="S334" s="92">
        <f>SUM(S335)</f>
        <v>0</v>
      </c>
      <c r="T334" s="182"/>
      <c r="U334" s="92"/>
      <c r="V334" s="92"/>
      <c r="W334" s="126"/>
      <c r="X334" s="92"/>
      <c r="Y334" s="92">
        <f>SUM(Y335)</f>
        <v>0</v>
      </c>
      <c r="Z334" s="182"/>
      <c r="AA334" s="92">
        <f t="shared" si="104"/>
        <v>0</v>
      </c>
      <c r="AB334" s="92">
        <f t="shared" si="104"/>
        <v>0</v>
      </c>
      <c r="AC334" s="92">
        <f t="shared" si="104"/>
        <v>0</v>
      </c>
      <c r="AD334" s="92">
        <f t="shared" si="104"/>
        <v>0</v>
      </c>
    </row>
    <row r="335" spans="1:30" s="90" customFormat="1" ht="12.75">
      <c r="A335" s="54">
        <v>32</v>
      </c>
      <c r="B335" s="88" t="s">
        <v>23</v>
      </c>
      <c r="C335" s="165">
        <f>F335+I335+L335+O335+R335+X335</f>
        <v>0</v>
      </c>
      <c r="D335" s="92">
        <f>SUM(D336)</f>
        <v>0</v>
      </c>
      <c r="E335" s="182"/>
      <c r="F335" s="92"/>
      <c r="G335" s="92">
        <f>SUM(G336)</f>
        <v>0</v>
      </c>
      <c r="H335" s="182"/>
      <c r="I335" s="92"/>
      <c r="J335" s="92">
        <f>SUM(J336)</f>
        <v>0</v>
      </c>
      <c r="K335" s="182"/>
      <c r="L335" s="92"/>
      <c r="M335" s="92">
        <f>SUM(M336)</f>
        <v>0</v>
      </c>
      <c r="N335" s="182"/>
      <c r="O335" s="92"/>
      <c r="P335" s="92">
        <f>SUM(P336)</f>
        <v>0</v>
      </c>
      <c r="Q335" s="182"/>
      <c r="R335" s="92"/>
      <c r="S335" s="92">
        <f>SUM(S336)</f>
        <v>0</v>
      </c>
      <c r="T335" s="182"/>
      <c r="U335" s="92"/>
      <c r="V335" s="92"/>
      <c r="W335" s="126"/>
      <c r="X335" s="92"/>
      <c r="Y335" s="92">
        <f>SUM(Y336)</f>
        <v>0</v>
      </c>
      <c r="Z335" s="182"/>
      <c r="AA335" s="92">
        <f t="shared" si="104"/>
        <v>0</v>
      </c>
      <c r="AB335" s="92">
        <f t="shared" si="104"/>
        <v>0</v>
      </c>
      <c r="AC335" s="92">
        <f t="shared" si="104"/>
        <v>0</v>
      </c>
      <c r="AD335" s="92">
        <f t="shared" si="104"/>
        <v>0</v>
      </c>
    </row>
    <row r="336" spans="1:30" s="90" customFormat="1" ht="25.5">
      <c r="A336" s="54">
        <v>329</v>
      </c>
      <c r="B336" s="88" t="s">
        <v>116</v>
      </c>
      <c r="C336" s="165">
        <f>F336+I336+L336+O336+R336+X336</f>
        <v>0</v>
      </c>
      <c r="D336" s="92">
        <f>SUM(D337)</f>
        <v>0</v>
      </c>
      <c r="E336" s="182"/>
      <c r="F336" s="92"/>
      <c r="G336" s="92">
        <f>SUM(G337)</f>
        <v>0</v>
      </c>
      <c r="H336" s="182"/>
      <c r="I336" s="92"/>
      <c r="J336" s="92">
        <f>SUM(J337)</f>
        <v>0</v>
      </c>
      <c r="K336" s="182"/>
      <c r="L336" s="92"/>
      <c r="M336" s="92">
        <f>SUM(M337)</f>
        <v>0</v>
      </c>
      <c r="N336" s="182"/>
      <c r="O336" s="92"/>
      <c r="P336" s="92">
        <f>SUM(P337)</f>
        <v>0</v>
      </c>
      <c r="Q336" s="182"/>
      <c r="R336" s="92"/>
      <c r="S336" s="92">
        <f>SUM(S337)</f>
        <v>0</v>
      </c>
      <c r="T336" s="182"/>
      <c r="U336" s="92"/>
      <c r="V336" s="92"/>
      <c r="W336" s="126"/>
      <c r="X336" s="92"/>
      <c r="Y336" s="92">
        <f>SUM(Y337)</f>
        <v>0</v>
      </c>
      <c r="Z336" s="182"/>
      <c r="AA336" s="92">
        <f t="shared" si="104"/>
        <v>0</v>
      </c>
      <c r="AB336" s="92">
        <f t="shared" si="104"/>
        <v>0</v>
      </c>
      <c r="AC336" s="92">
        <f t="shared" si="104"/>
        <v>0</v>
      </c>
      <c r="AD336" s="92">
        <f t="shared" si="104"/>
        <v>0</v>
      </c>
    </row>
    <row r="337" spans="1:30" ht="12.75">
      <c r="A337" s="114">
        <v>3299</v>
      </c>
      <c r="B337" s="82" t="s">
        <v>116</v>
      </c>
      <c r="C337" s="164">
        <f>F337+I337+L337+O337+R337+X337</f>
        <v>0</v>
      </c>
      <c r="D337" s="94">
        <v>0</v>
      </c>
      <c r="E337" s="182"/>
      <c r="F337" s="94"/>
      <c r="G337" s="94"/>
      <c r="H337" s="182"/>
      <c r="I337" s="94"/>
      <c r="J337" s="94">
        <v>0</v>
      </c>
      <c r="K337" s="182"/>
      <c r="L337" s="94"/>
      <c r="M337" s="94"/>
      <c r="N337" s="182"/>
      <c r="O337" s="94"/>
      <c r="P337" s="94"/>
      <c r="Q337" s="182"/>
      <c r="R337" s="94"/>
      <c r="S337" s="94"/>
      <c r="T337" s="182"/>
      <c r="U337" s="94"/>
      <c r="V337" s="94"/>
      <c r="W337" s="182"/>
      <c r="X337" s="94"/>
      <c r="Y337" s="94"/>
      <c r="Z337" s="182"/>
      <c r="AA337" s="94"/>
      <c r="AB337" s="94"/>
      <c r="AC337" s="94"/>
      <c r="AD337" s="94"/>
    </row>
  </sheetData>
  <sheetProtection/>
  <mergeCells count="1">
    <mergeCell ref="A1:AD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8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212"/>
      <c r="B2" s="212"/>
      <c r="C2" s="212"/>
      <c r="D2" s="212"/>
      <c r="E2" s="212"/>
      <c r="F2" s="212"/>
      <c r="G2" s="212"/>
      <c r="H2" s="212"/>
    </row>
    <row r="3" spans="1:8" ht="48" customHeight="1">
      <c r="A3" s="213" t="s">
        <v>178</v>
      </c>
      <c r="B3" s="213"/>
      <c r="C3" s="213"/>
      <c r="D3" s="213"/>
      <c r="E3" s="213"/>
      <c r="F3" s="213"/>
      <c r="G3" s="213"/>
      <c r="H3" s="213"/>
    </row>
    <row r="4" spans="1:8" s="47" customFormat="1" ht="26.25" customHeight="1">
      <c r="A4" s="213" t="s">
        <v>30</v>
      </c>
      <c r="B4" s="213"/>
      <c r="C4" s="213"/>
      <c r="D4" s="213"/>
      <c r="E4" s="213"/>
      <c r="F4" s="213"/>
      <c r="G4" s="214"/>
      <c r="H4" s="214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179</v>
      </c>
      <c r="G6" s="54" t="s">
        <v>180</v>
      </c>
      <c r="H6" s="55" t="s">
        <v>181</v>
      </c>
      <c r="I6" s="56"/>
    </row>
    <row r="7" spans="1:9" ht="27.75" customHeight="1">
      <c r="A7" s="215" t="s">
        <v>31</v>
      </c>
      <c r="B7" s="216"/>
      <c r="C7" s="216"/>
      <c r="D7" s="216"/>
      <c r="E7" s="217"/>
      <c r="F7" s="66">
        <f>+F8+F9</f>
        <v>12500</v>
      </c>
      <c r="G7" s="66">
        <f>G8+G9</f>
        <v>0</v>
      </c>
      <c r="H7" s="66">
        <f>+H8+H9</f>
        <v>0</v>
      </c>
      <c r="I7" s="64"/>
    </row>
    <row r="8" spans="1:8" ht="22.5" customHeight="1">
      <c r="A8" s="218" t="s">
        <v>0</v>
      </c>
      <c r="B8" s="219"/>
      <c r="C8" s="219"/>
      <c r="D8" s="219"/>
      <c r="E8" s="220"/>
      <c r="F8" s="69">
        <v>12500</v>
      </c>
      <c r="G8" s="69"/>
      <c r="H8" s="69"/>
    </row>
    <row r="9" spans="1:8" ht="22.5" customHeight="1">
      <c r="A9" s="221" t="s">
        <v>33</v>
      </c>
      <c r="B9" s="220"/>
      <c r="C9" s="220"/>
      <c r="D9" s="220"/>
      <c r="E9" s="220"/>
      <c r="F9" s="69"/>
      <c r="G9" s="69"/>
      <c r="H9" s="69"/>
    </row>
    <row r="10" spans="1:8" ht="22.5" customHeight="1">
      <c r="A10" s="65" t="s">
        <v>32</v>
      </c>
      <c r="B10" s="153"/>
      <c r="C10" s="153"/>
      <c r="D10" s="153"/>
      <c r="E10" s="153"/>
      <c r="F10" s="66">
        <f>+F11+F12</f>
        <v>21500</v>
      </c>
      <c r="G10" s="66">
        <f>+G11+G12</f>
        <v>0</v>
      </c>
      <c r="H10" s="66">
        <f>+H11+H12</f>
        <v>0</v>
      </c>
    </row>
    <row r="11" spans="1:10" ht="22.5" customHeight="1">
      <c r="A11" s="222" t="s">
        <v>1</v>
      </c>
      <c r="B11" s="219"/>
      <c r="C11" s="219"/>
      <c r="D11" s="219"/>
      <c r="E11" s="223"/>
      <c r="F11" s="69">
        <v>21500</v>
      </c>
      <c r="G11" s="69"/>
      <c r="H11" s="58"/>
      <c r="I11" s="37"/>
      <c r="J11" s="37"/>
    </row>
    <row r="12" spans="1:10" ht="22.5" customHeight="1">
      <c r="A12" s="224" t="s">
        <v>36</v>
      </c>
      <c r="B12" s="220"/>
      <c r="C12" s="220"/>
      <c r="D12" s="220"/>
      <c r="E12" s="220"/>
      <c r="F12" s="57"/>
      <c r="G12" s="57"/>
      <c r="H12" s="58"/>
      <c r="I12" s="37"/>
      <c r="J12" s="37"/>
    </row>
    <row r="13" spans="1:10" ht="22.5" customHeight="1">
      <c r="A13" s="225" t="s">
        <v>2</v>
      </c>
      <c r="B13" s="216"/>
      <c r="C13" s="216"/>
      <c r="D13" s="216"/>
      <c r="E13" s="216"/>
      <c r="F13" s="67">
        <f>+F7-F10</f>
        <v>-9000</v>
      </c>
      <c r="G13" s="67">
        <f>+G7-G10</f>
        <v>0</v>
      </c>
      <c r="H13" s="67">
        <f>+H7-H10</f>
        <v>0</v>
      </c>
      <c r="J13" s="37"/>
    </row>
    <row r="14" spans="1:8" ht="25.5" customHeight="1">
      <c r="A14" s="213"/>
      <c r="B14" s="226"/>
      <c r="C14" s="226"/>
      <c r="D14" s="226"/>
      <c r="E14" s="226"/>
      <c r="F14" s="227"/>
      <c r="G14" s="227"/>
      <c r="H14" s="227"/>
    </row>
    <row r="15" spans="1:10" ht="27.75" customHeight="1">
      <c r="A15" s="50"/>
      <c r="B15" s="51"/>
      <c r="C15" s="51"/>
      <c r="D15" s="52"/>
      <c r="E15" s="53"/>
      <c r="F15" s="54" t="s">
        <v>40</v>
      </c>
      <c r="G15" s="54" t="s">
        <v>41</v>
      </c>
      <c r="H15" s="55" t="s">
        <v>42</v>
      </c>
      <c r="J15" s="37"/>
    </row>
    <row r="16" spans="1:10" ht="30.75" customHeight="1">
      <c r="A16" s="228" t="s">
        <v>37</v>
      </c>
      <c r="B16" s="229"/>
      <c r="C16" s="229"/>
      <c r="D16" s="229"/>
      <c r="E16" s="230"/>
      <c r="F16" s="70">
        <v>9000</v>
      </c>
      <c r="G16" s="70"/>
      <c r="H16" s="71"/>
      <c r="J16" s="37"/>
    </row>
    <row r="17" spans="1:10" ht="34.5" customHeight="1">
      <c r="A17" s="231" t="s">
        <v>38</v>
      </c>
      <c r="B17" s="232"/>
      <c r="C17" s="232"/>
      <c r="D17" s="232"/>
      <c r="E17" s="233"/>
      <c r="F17" s="72">
        <v>9000</v>
      </c>
      <c r="G17" s="72"/>
      <c r="H17" s="67"/>
      <c r="J17" s="37"/>
    </row>
    <row r="18" spans="1:10" s="42" customFormat="1" ht="25.5" customHeight="1">
      <c r="A18" s="236"/>
      <c r="B18" s="226"/>
      <c r="C18" s="226"/>
      <c r="D18" s="226"/>
      <c r="E18" s="226"/>
      <c r="F18" s="227"/>
      <c r="G18" s="227"/>
      <c r="H18" s="227"/>
      <c r="J18" s="73"/>
    </row>
    <row r="19" spans="1:11" s="42" customFormat="1" ht="27.75" customHeight="1">
      <c r="A19" s="50"/>
      <c r="B19" s="51"/>
      <c r="C19" s="51"/>
      <c r="D19" s="52"/>
      <c r="E19" s="53"/>
      <c r="F19" s="54" t="s">
        <v>40</v>
      </c>
      <c r="G19" s="54" t="s">
        <v>41</v>
      </c>
      <c r="H19" s="55" t="s">
        <v>42</v>
      </c>
      <c r="J19" s="73"/>
      <c r="K19" s="73"/>
    </row>
    <row r="20" spans="1:10" s="42" customFormat="1" ht="22.5" customHeight="1">
      <c r="A20" s="218" t="s">
        <v>3</v>
      </c>
      <c r="B20" s="219"/>
      <c r="C20" s="219"/>
      <c r="D20" s="219"/>
      <c r="E20" s="219"/>
      <c r="F20" s="57"/>
      <c r="G20" s="57"/>
      <c r="H20" s="57"/>
      <c r="J20" s="73"/>
    </row>
    <row r="21" spans="1:8" s="42" customFormat="1" ht="33.75" customHeight="1">
      <c r="A21" s="218" t="s">
        <v>4</v>
      </c>
      <c r="B21" s="219"/>
      <c r="C21" s="219"/>
      <c r="D21" s="219"/>
      <c r="E21" s="219"/>
      <c r="F21" s="57"/>
      <c r="G21" s="57"/>
      <c r="H21" s="57"/>
    </row>
    <row r="22" spans="1:11" s="42" customFormat="1" ht="22.5" customHeight="1">
      <c r="A22" s="225" t="s">
        <v>5</v>
      </c>
      <c r="B22" s="216"/>
      <c r="C22" s="216"/>
      <c r="D22" s="216"/>
      <c r="E22" s="216"/>
      <c r="F22" s="66">
        <f>F20-F21</f>
        <v>0</v>
      </c>
      <c r="G22" s="66">
        <f>G20-G21</f>
        <v>0</v>
      </c>
      <c r="H22" s="66">
        <f>H20-H21</f>
        <v>0</v>
      </c>
      <c r="J22" s="74"/>
      <c r="K22" s="73"/>
    </row>
    <row r="23" spans="1:8" s="42" customFormat="1" ht="25.5" customHeight="1">
      <c r="A23" s="236"/>
      <c r="B23" s="226"/>
      <c r="C23" s="226"/>
      <c r="D23" s="226"/>
      <c r="E23" s="226"/>
      <c r="F23" s="227"/>
      <c r="G23" s="227"/>
      <c r="H23" s="227"/>
    </row>
    <row r="24" spans="1:8" s="42" customFormat="1" ht="22.5" customHeight="1">
      <c r="A24" s="222" t="s">
        <v>6</v>
      </c>
      <c r="B24" s="219"/>
      <c r="C24" s="219"/>
      <c r="D24" s="219"/>
      <c r="E24" s="219"/>
      <c r="F24" s="57">
        <f>IF((F13+F17+F22)&lt;&gt;0,"NESLAGANJE ZBROJA",(F13+F17+F22))</f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2" customFormat="1" ht="18" customHeight="1">
      <c r="A25" s="59"/>
      <c r="B25" s="49"/>
      <c r="C25" s="49"/>
      <c r="D25" s="49"/>
      <c r="E25" s="49"/>
    </row>
    <row r="26" spans="1:8" ht="42" customHeight="1">
      <c r="A26" s="234" t="s">
        <v>39</v>
      </c>
      <c r="B26" s="235"/>
      <c r="C26" s="235"/>
      <c r="D26" s="235"/>
      <c r="E26" s="235"/>
      <c r="F26" s="235"/>
      <c r="G26" s="235"/>
      <c r="H26" s="235"/>
    </row>
    <row r="27" ht="12.75">
      <c r="E27" s="75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6"/>
      <c r="F33" s="39"/>
      <c r="G33" s="39"/>
      <c r="H33" s="39"/>
    </row>
    <row r="34" spans="5:8" ht="12.75">
      <c r="E34" s="76"/>
      <c r="F34" s="37"/>
      <c r="G34" s="37"/>
      <c r="H34" s="37"/>
    </row>
    <row r="35" spans="5:8" ht="12.75">
      <c r="E35" s="76"/>
      <c r="F35" s="37"/>
      <c r="G35" s="37"/>
      <c r="H35" s="37"/>
    </row>
    <row r="36" spans="5:8" ht="12.75">
      <c r="E36" s="76"/>
      <c r="F36" s="37"/>
      <c r="G36" s="37"/>
      <c r="H36" s="37"/>
    </row>
    <row r="37" spans="5:8" ht="12.75">
      <c r="E37" s="76"/>
      <c r="F37" s="37"/>
      <c r="G37" s="37"/>
      <c r="H37" s="37"/>
    </row>
    <row r="38" ht="12.75">
      <c r="E38" s="76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Jasna</cp:lastModifiedBy>
  <cp:lastPrinted>2020-12-29T08:55:29Z</cp:lastPrinted>
  <dcterms:created xsi:type="dcterms:W3CDTF">2013-09-11T11:00:21Z</dcterms:created>
  <dcterms:modified xsi:type="dcterms:W3CDTF">2020-12-29T09:04:41Z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