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REBALANS 2 - OPĆI DIO" sheetId="1" r:id="rId1"/>
    <sheet name="REBALANS 2-PLAN PRIHODA" sheetId="2" r:id="rId2"/>
    <sheet name="REBALANS 2-RASHODI I IZDACI" sheetId="3" r:id="rId3"/>
  </sheets>
  <definedNames>
    <definedName name="_xlnm.Print_Titles" localSheetId="2">'REBALANS 2-RASHODI I IZDACI'!$3:$3</definedName>
  </definedNames>
  <calcPr fullCalcOnLoad="1"/>
</workbook>
</file>

<file path=xl/sharedStrings.xml><?xml version="1.0" encoding="utf-8"?>
<sst xmlns="http://schemas.openxmlformats.org/spreadsheetml/2006/main" count="448" uniqueCount="206">
  <si>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</si>
  <si>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</si>
  <si>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</si>
  <si>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</si>
  <si>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</si>
  <si>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</si>
  <si>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</si>
  <si>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</si>
  <si>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</si>
  <si>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</si>
  <si>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</si>
  <si>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</si>
  <si>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</si>
  <si>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</si>
  <si>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</si>
  <si>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</si>
  <si>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</si>
  <si>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</si>
  <si>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</si>
  <si>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</si>
  <si>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</si>
  <si>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</si>
  <si>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</si>
  <si>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</si>
  <si>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</si>
  <si>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</si>
  <si>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</si>
  <si>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</si>
  <si>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</si>
  <si>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</si>
  <si>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</si>
  <si>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</si>
  <si>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</si>
  <si>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</si>
  <si>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</si>
  <si>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</si>
  <si>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</si>
  <si>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</si>
  <si>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</si>
  <si>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</si>
  <si>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</si>
  <si>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</si>
  <si>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</si>
  <si>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</si>
  <si>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</si>
  <si>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</si>
  <si>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</si>
  <si>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</si>
  <si>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</si>
  <si>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</si>
  <si>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</si>
  <si>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</si>
  <si>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</si>
  <si>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</si>
  <si>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</si>
  <si>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</si>
  <si>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</si>
  <si>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</si>
  <si>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</si>
  <si>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</si>
  <si>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</si>
  <si>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</si>
  <si>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</si>
  <si>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</si>
  <si>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</si>
  <si>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</si>
  <si>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</si>
  <si>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</si>
  <si>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</si>
  <si>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</si>
  <si>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</si>
  <si>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</si>
  <si>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</si>
  <si>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</si>
  <si>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</si>
  <si>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</si>
  <si>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</si>
  <si>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</si>
  <si>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</si>
  <si>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</si>
  <si>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</si>
  <si>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</si>
  <si>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</si>
  <si>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</si>
  <si>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</si>
  <si>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</si>
  <si>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</si>
  <si>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</si>
  <si>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</si>
  <si>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</si>
  <si>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</si>
  <si>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</si>
  <si>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</si>
  <si>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</si>
  <si>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</si>
  <si>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</si>
  <si>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</si>
  <si>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</si>
  <si>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</si>
  <si>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</si>
  <si>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</si>
  <si>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</si>
  <si>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</si>
  <si>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</si>
  <si>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</si>
  <si>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</si>
  <si>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</si>
  <si>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</si>
  <si>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</si>
  <si>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</si>
  <si>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</si>
  <si>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</si>
  <si>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</si>
  <si>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</si>
  <si>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</si>
  <si>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</si>
  <si>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Doprinosi za obvezno zdravstveno osiguranje</t>
  </si>
  <si>
    <t>Naknade za prijevoz, rad na terenu i odvojeni život</t>
  </si>
  <si>
    <t>Naknade za rad predstavničkih i izvršnih tijela, povjerenstva i slično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</si>
  <si>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</si>
  <si>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</si>
  <si>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</si>
  <si>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</si>
  <si>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</si>
  <si>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</si>
  <si>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</si>
  <si>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</si>
  <si>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</si>
  <si>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</si>
  <si>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</si>
  <si>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</si>
  <si>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</si>
  <si>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PROJEKCIJA PLANA ZA 2022.</t>
  </si>
  <si>
    <t>PROJEKCIJA PLANA ZA 2023.</t>
  </si>
  <si>
    <t xml:space="preserve">SVEUKUPNO </t>
  </si>
  <si>
    <t>OŠ DRAGUTINA DOMJANIĆA
Sveti Ivan Zelina</t>
  </si>
  <si>
    <t>OIB: 19247339828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</si>
  <si>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</si>
  <si>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</si>
  <si>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</si>
  <si>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</si>
  <si>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</si>
  <si>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</si>
  <si>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</si>
  <si>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</si>
  <si>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</si>
  <si>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</si>
  <si>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</si>
  <si>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</si>
  <si>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</si>
  <si>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</si>
  <si>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</si>
  <si>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</si>
  <si>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</si>
  <si>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</si>
  <si>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</si>
  <si>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</si>
  <si>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</si>
  <si>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</si>
  <si>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</si>
  <si>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2021.</t>
  </si>
  <si>
    <t>Prijedlog plana 
za 2021.</t>
  </si>
  <si>
    <t>Projekcija plana
za 2022.</t>
  </si>
  <si>
    <t>Projekcija plana 
za 2023.</t>
  </si>
  <si>
    <t>Tekući projekt  T100044</t>
  </si>
  <si>
    <t>NABAVA UDŽBENIKA U OSNOVNIM ŠKOLAMA</t>
  </si>
  <si>
    <t>naknade građanima i kućanstvima na temelju osiguranja i druge naknade</t>
  </si>
  <si>
    <t>Usluge promidžbe i informiranja</t>
  </si>
  <si>
    <t>Opći prihodi i primici
4.1.</t>
  </si>
  <si>
    <t>Pomoći - državni proračun
5.K.</t>
  </si>
  <si>
    <t>Vlastiti prihodi
3.3.</t>
  </si>
  <si>
    <t>Prihodi za posebne namjene
4.L.</t>
  </si>
  <si>
    <t>Pomoći - gradski proračun
5.K.</t>
  </si>
  <si>
    <t xml:space="preserve">Tekući projekt T100011 </t>
  </si>
  <si>
    <t>Opći prihodi i primici
4.1.</t>
  </si>
  <si>
    <t>Pomoći-Gradski proračun
5.K.</t>
  </si>
  <si>
    <t>Pomoći-Državni proračun
5.K.</t>
  </si>
  <si>
    <t>Donacije 
6.3.</t>
  </si>
  <si>
    <t>Naknade građanima i kućanstvima u naravi - nabava dodatnih materijala,udžbenici koji nisu radni</t>
  </si>
  <si>
    <t>Ukupni prihodi i primici za 2021.</t>
  </si>
  <si>
    <t>Ukupno po izvorima</t>
  </si>
  <si>
    <t>Ukupno prihodi i primici za 2021 + višak.</t>
  </si>
  <si>
    <t>POTPORA ZA PROVEDBU AKTIVNOSTI I PROJEKATA U RURALNOM PODRUČJU-ŠKOLSKA SHEMA I MEDNI DAN</t>
  </si>
  <si>
    <t>Naknade građanima i kućanstvima iz EU sredstava - Školska shema I Medni dan</t>
  </si>
  <si>
    <t>Troškovi sudskih postupaka</t>
  </si>
  <si>
    <t>Zatezne kamate</t>
  </si>
  <si>
    <t>Usluge tekućeg i investic.održavanja</t>
  </si>
  <si>
    <r>
      <t>Prihodi za posebne namjene
4.L.
4.F.</t>
    </r>
    <r>
      <rPr>
        <i/>
        <sz val="10"/>
        <color indexed="10"/>
        <rFont val="Arial"/>
        <family val="2"/>
      </rPr>
      <t>višak</t>
    </r>
    <r>
      <rPr>
        <b/>
        <sz val="10"/>
        <color indexed="8"/>
        <rFont val="Arial"/>
        <family val="2"/>
      </rPr>
      <t xml:space="preserve">
4.E.</t>
    </r>
    <r>
      <rPr>
        <i/>
        <sz val="10"/>
        <color indexed="10"/>
        <rFont val="Arial"/>
        <family val="2"/>
      </rPr>
      <t>manjak</t>
    </r>
  </si>
  <si>
    <r>
      <t>Vlastiti prihodi
3.3.
3.7</t>
    </r>
    <r>
      <rPr>
        <b/>
        <i/>
        <sz val="10"/>
        <color indexed="10"/>
        <rFont val="Arial"/>
        <family val="2"/>
      </rPr>
      <t>.</t>
    </r>
    <r>
      <rPr>
        <i/>
        <sz val="10"/>
        <color indexed="10"/>
        <rFont val="Arial"/>
        <family val="2"/>
      </rPr>
      <t>višak</t>
    </r>
  </si>
  <si>
    <r>
      <t>Donacije
6.3.
6.7.</t>
    </r>
    <r>
      <rPr>
        <i/>
        <sz val="10"/>
        <color indexed="10"/>
        <rFont val="Arial"/>
        <family val="2"/>
      </rPr>
      <t>višak</t>
    </r>
  </si>
  <si>
    <t>Građevinski objekti</t>
  </si>
  <si>
    <t>Zgrade znanstvenih i obrazovnih institucija</t>
  </si>
  <si>
    <t>Rekonstrukcija sanitarnog čvora</t>
  </si>
  <si>
    <t>Kapitalni projekt K100119</t>
  </si>
  <si>
    <t>PRSTEN POTPORE- III,IV</t>
  </si>
  <si>
    <t>Tekući projekt T100041</t>
  </si>
  <si>
    <t>E-TEHNIČAR</t>
  </si>
  <si>
    <t>Izvršenje 31.12.2021.</t>
  </si>
  <si>
    <t>Indeks
%</t>
  </si>
  <si>
    <t>REBALANS 1. ZA 2021.</t>
  </si>
  <si>
    <t>REBALANS 2. ZA 2021.</t>
  </si>
  <si>
    <r>
      <rPr>
        <b/>
        <sz val="14"/>
        <color indexed="10"/>
        <rFont val="Arial"/>
        <family val="2"/>
      </rPr>
      <t>REBALANS 2.</t>
    </r>
    <r>
      <rPr>
        <b/>
        <sz val="14"/>
        <color indexed="8"/>
        <rFont val="Arial"/>
        <family val="2"/>
      </rPr>
      <t>-PLAN RASHODA I IZDATAKA</t>
    </r>
  </si>
  <si>
    <t>Laboratorijske Usluge</t>
  </si>
  <si>
    <r>
      <rPr>
        <b/>
        <sz val="14"/>
        <color indexed="10"/>
        <rFont val="Arial"/>
        <family val="2"/>
      </rPr>
      <t>REBALANS 2.</t>
    </r>
    <r>
      <rPr>
        <b/>
        <sz val="14"/>
        <color indexed="8"/>
        <rFont val="Arial"/>
        <family val="2"/>
      </rPr>
      <t>-PLAN PRIHODA I PRIMITAKA</t>
    </r>
  </si>
  <si>
    <r>
      <rPr>
        <b/>
        <sz val="14"/>
        <color indexed="10"/>
        <rFont val="Arial"/>
        <family val="2"/>
      </rPr>
      <t>REBALANS 2</t>
    </r>
    <r>
      <rPr>
        <b/>
        <sz val="14"/>
        <color indexed="8"/>
        <rFont val="Arial"/>
        <family val="2"/>
      </rPr>
      <t xml:space="preserve"> FINANCIJSKOG PLANA (OŠ DRAGUTINA DOMJANIĆA, Sveti Ivan Zelina) ZA 2021. </t>
    </r>
  </si>
  <si>
    <t>Prijedlog Rebalansa 2
za 2021.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</si>
</sst>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9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MS Sans Serif"/>
      <family val="0"/>
    </font>
    <font>
      <b/>
      <i/>
      <sz val="8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75" fillId="0" borderId="0">
      <alignment/>
      <protection/>
    </xf>
    <xf numFmtId="0" fontId="6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84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85" fillId="50" borderId="19" xfId="87" applyFont="1" applyFill="1" applyBorder="1" applyAlignment="1">
      <alignment horizontal="left" vertical="center" wrapText="1" readingOrder="1"/>
      <protection/>
    </xf>
    <xf numFmtId="4" fontId="85" fillId="50" borderId="19" xfId="87" applyNumberFormat="1" applyFont="1" applyFill="1" applyBorder="1" applyAlignment="1">
      <alignment horizontal="right" vertical="center" wrapText="1" readingOrder="1"/>
      <protection/>
    </xf>
    <xf numFmtId="0" fontId="85" fillId="51" borderId="19" xfId="87" applyFont="1" applyFill="1" applyBorder="1" applyAlignment="1">
      <alignment horizontal="left" vertical="center" wrapText="1" readingOrder="1"/>
      <protection/>
    </xf>
    <xf numFmtId="4" fontId="85" fillId="51" borderId="19" xfId="87" applyNumberFormat="1" applyFont="1" applyFill="1" applyBorder="1" applyAlignment="1">
      <alignment horizontal="right" vertical="center" wrapText="1" readingOrder="1"/>
      <protection/>
    </xf>
    <xf numFmtId="0" fontId="85" fillId="0" borderId="19" xfId="87" applyFont="1" applyFill="1" applyBorder="1" applyAlignment="1">
      <alignment horizontal="left" vertical="center" wrapText="1" readingOrder="1"/>
      <protection/>
    </xf>
    <xf numFmtId="0" fontId="86" fillId="0" borderId="19" xfId="87" applyFont="1" applyFill="1" applyBorder="1" applyAlignment="1">
      <alignment horizontal="left" vertical="center" wrapText="1" readingOrder="1"/>
      <protection/>
    </xf>
    <xf numFmtId="0" fontId="85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85" fillId="51" borderId="19" xfId="87" applyFont="1" applyFill="1" applyBorder="1" applyAlignment="1">
      <alignment horizontal="left" vertical="center" wrapText="1" readingOrder="1"/>
      <protection/>
    </xf>
    <xf numFmtId="4" fontId="85" fillId="51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30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29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85" fillId="50" borderId="19" xfId="87" applyFont="1" applyFill="1" applyBorder="1" applyAlignment="1">
      <alignment horizontal="left" vertical="center" wrapText="1"/>
      <protection/>
    </xf>
    <xf numFmtId="0" fontId="85" fillId="51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85" fillId="51" borderId="19" xfId="87" applyFont="1" applyFill="1" applyBorder="1" applyAlignment="1">
      <alignment horizontal="left" vertical="center" wrapText="1"/>
      <protection/>
    </xf>
    <xf numFmtId="0" fontId="85" fillId="0" borderId="19" xfId="87" applyFont="1" applyFill="1" applyBorder="1" applyAlignment="1">
      <alignment horizontal="center" vertical="center" wrapText="1"/>
      <protection/>
    </xf>
    <xf numFmtId="0" fontId="86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2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4" fontId="38" fillId="0" borderId="19" xfId="0" applyNumberFormat="1" applyFont="1" applyFill="1" applyBorder="1" applyAlignment="1" applyProtection="1">
      <alignment horizontal="right"/>
      <protection/>
    </xf>
    <xf numFmtId="0" fontId="85" fillId="0" borderId="19" xfId="87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" fontId="21" fillId="0" borderId="33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3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53" borderId="19" xfId="0" applyNumberFormat="1" applyFont="1" applyFill="1" applyBorder="1" applyAlignment="1" applyProtection="1">
      <alignment horizontal="right" wrapText="1"/>
      <protection/>
    </xf>
    <xf numFmtId="1" fontId="42" fillId="0" borderId="30" xfId="0" applyNumberFormat="1" applyFont="1" applyBorder="1" applyAlignment="1">
      <alignment horizontal="left" wrapText="1"/>
    </xf>
    <xf numFmtId="4" fontId="42" fillId="0" borderId="38" xfId="0" applyNumberFormat="1" applyFont="1" applyBorder="1" applyAlignment="1">
      <alignment/>
    </xf>
    <xf numFmtId="1" fontId="41" fillId="0" borderId="20" xfId="0" applyNumberFormat="1" applyFont="1" applyBorder="1" applyAlignment="1">
      <alignment wrapText="1"/>
    </xf>
    <xf numFmtId="1" fontId="22" fillId="0" borderId="46" xfId="0" applyNumberFormat="1" applyFont="1" applyBorder="1" applyAlignment="1">
      <alignment horizontal="left" wrapText="1"/>
    </xf>
    <xf numFmtId="4" fontId="22" fillId="0" borderId="47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1" fontId="44" fillId="0" borderId="20" xfId="0" applyNumberFormat="1" applyFont="1" applyBorder="1" applyAlignment="1">
      <alignment horizontal="left" wrapText="1"/>
    </xf>
    <xf numFmtId="1" fontId="21" fillId="0" borderId="50" xfId="0" applyNumberFormat="1" applyFont="1" applyBorder="1" applyAlignment="1">
      <alignment horizontal="left" wrapText="1"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87" fillId="0" borderId="51" xfId="0" applyNumberFormat="1" applyFont="1" applyBorder="1" applyAlignment="1">
      <alignment/>
    </xf>
    <xf numFmtId="0" fontId="21" fillId="7" borderId="21" xfId="0" applyNumberFormat="1" applyFont="1" applyFill="1" applyBorder="1" applyAlignment="1" applyProtection="1">
      <alignment/>
      <protection/>
    </xf>
    <xf numFmtId="0" fontId="84" fillId="51" borderId="19" xfId="87" applyFont="1" applyFill="1" applyBorder="1" applyAlignment="1">
      <alignment horizontal="left" vertical="center" wrapText="1"/>
      <protection/>
    </xf>
    <xf numFmtId="0" fontId="83" fillId="35" borderId="19" xfId="0" applyNumberFormat="1" applyFont="1" applyFill="1" applyBorder="1" applyAlignment="1" applyProtection="1">
      <alignment horizontal="center" vertical="center" wrapText="1"/>
      <protection/>
    </xf>
    <xf numFmtId="0" fontId="48" fillId="35" borderId="19" xfId="0" applyNumberFormat="1" applyFont="1" applyFill="1" applyBorder="1" applyAlignment="1" applyProtection="1">
      <alignment horizontal="center" vertical="center" wrapText="1"/>
      <protection/>
    </xf>
    <xf numFmtId="0" fontId="24" fillId="35" borderId="19" xfId="0" applyNumberFormat="1" applyFont="1" applyFill="1" applyBorder="1" applyAlignment="1" applyProtection="1">
      <alignment horizontal="center" vertical="center" textRotation="90" wrapText="1"/>
      <protection/>
    </xf>
    <xf numFmtId="4" fontId="88" fillId="50" borderId="19" xfId="87" applyNumberFormat="1" applyFont="1" applyFill="1" applyBorder="1" applyAlignment="1">
      <alignment horizontal="right" vertical="center" wrapText="1" readingOrder="1"/>
      <protection/>
    </xf>
    <xf numFmtId="4" fontId="41" fillId="26" borderId="19" xfId="0" applyNumberFormat="1" applyFont="1" applyFill="1" applyBorder="1" applyAlignment="1" applyProtection="1">
      <alignment/>
      <protection/>
    </xf>
    <xf numFmtId="0" fontId="50" fillId="0" borderId="19" xfId="0" applyNumberFormat="1" applyFont="1" applyFill="1" applyBorder="1" applyAlignment="1" applyProtection="1">
      <alignment/>
      <protection/>
    </xf>
    <xf numFmtId="0" fontId="49" fillId="0" borderId="19" xfId="0" applyNumberFormat="1" applyFont="1" applyFill="1" applyBorder="1" applyAlignment="1" applyProtection="1">
      <alignment/>
      <protection/>
    </xf>
    <xf numFmtId="4" fontId="88" fillId="51" borderId="19" xfId="87" applyNumberFormat="1" applyFont="1" applyFill="1" applyBorder="1" applyAlignment="1">
      <alignment horizontal="right" vertical="center" wrapText="1" readingOrder="1"/>
      <protection/>
    </xf>
    <xf numFmtId="4" fontId="49" fillId="0" borderId="19" xfId="0" applyNumberFormat="1" applyFont="1" applyFill="1" applyBorder="1" applyAlignment="1" applyProtection="1">
      <alignment horizontal="right"/>
      <protection/>
    </xf>
    <xf numFmtId="4" fontId="50" fillId="0" borderId="19" xfId="0" applyNumberFormat="1" applyFont="1" applyFill="1" applyBorder="1" applyAlignment="1" applyProtection="1">
      <alignment horizontal="right"/>
      <protection/>
    </xf>
    <xf numFmtId="0" fontId="49" fillId="0" borderId="19" xfId="0" applyNumberFormat="1" applyFont="1" applyFill="1" applyBorder="1" applyAlignment="1" applyProtection="1">
      <alignment horizontal="center" vertical="center"/>
      <protection/>
    </xf>
    <xf numFmtId="0" fontId="49" fillId="35" borderId="19" xfId="0" applyNumberFormat="1" applyFont="1" applyFill="1" applyBorder="1" applyAlignment="1" applyProtection="1">
      <alignment horizontal="center" vertical="center" textRotation="90" wrapText="1"/>
      <protection/>
    </xf>
    <xf numFmtId="0" fontId="50" fillId="35" borderId="0" xfId="0" applyNumberFormat="1" applyFont="1" applyFill="1" applyBorder="1" applyAlignment="1" applyProtection="1">
      <alignment/>
      <protection/>
    </xf>
    <xf numFmtId="0" fontId="51" fillId="0" borderId="19" xfId="0" applyNumberFormat="1" applyFont="1" applyFill="1" applyBorder="1" applyAlignment="1" applyProtection="1">
      <alignment horizontal="center" vertical="center"/>
      <protection/>
    </xf>
    <xf numFmtId="0" fontId="51" fillId="35" borderId="19" xfId="0" applyNumberFormat="1" applyFont="1" applyFill="1" applyBorder="1" applyAlignment="1" applyProtection="1">
      <alignment horizontal="center" vertical="center" textRotation="90" wrapText="1"/>
      <protection/>
    </xf>
    <xf numFmtId="0" fontId="52" fillId="0" borderId="19" xfId="0" applyNumberFormat="1" applyFont="1" applyFill="1" applyBorder="1" applyAlignment="1" applyProtection="1">
      <alignment/>
      <protection/>
    </xf>
    <xf numFmtId="0" fontId="51" fillId="0" borderId="19" xfId="0" applyNumberFormat="1" applyFont="1" applyFill="1" applyBorder="1" applyAlignment="1" applyProtection="1">
      <alignment/>
      <protection/>
    </xf>
    <xf numFmtId="4" fontId="53" fillId="26" borderId="19" xfId="0" applyNumberFormat="1" applyFont="1" applyFill="1" applyBorder="1" applyAlignment="1" applyProtection="1">
      <alignment/>
      <protection/>
    </xf>
    <xf numFmtId="4" fontId="89" fillId="50" borderId="19" xfId="87" applyNumberFormat="1" applyFont="1" applyFill="1" applyBorder="1" applyAlignment="1">
      <alignment horizontal="right" vertical="center" wrapText="1" readingOrder="1"/>
      <protection/>
    </xf>
    <xf numFmtId="4" fontId="89" fillId="51" borderId="19" xfId="87" applyNumberFormat="1" applyFont="1" applyFill="1" applyBorder="1" applyAlignment="1">
      <alignment horizontal="right" vertical="center" wrapText="1" readingOrder="1"/>
      <protection/>
    </xf>
    <xf numFmtId="4" fontId="51" fillId="0" borderId="19" xfId="0" applyNumberFormat="1" applyFont="1" applyFill="1" applyBorder="1" applyAlignment="1" applyProtection="1">
      <alignment horizontal="right"/>
      <protection/>
    </xf>
    <xf numFmtId="4" fontId="52" fillId="0" borderId="19" xfId="0" applyNumberFormat="1" applyFont="1" applyFill="1" applyBorder="1" applyAlignment="1" applyProtection="1">
      <alignment horizontal="right"/>
      <protection/>
    </xf>
    <xf numFmtId="0" fontId="52" fillId="35" borderId="0" xfId="0" applyNumberFormat="1" applyFont="1" applyFill="1" applyBorder="1" applyAlignment="1" applyProtection="1">
      <alignment/>
      <protection/>
    </xf>
    <xf numFmtId="4" fontId="85" fillId="54" borderId="19" xfId="87" applyNumberFormat="1" applyFont="1" applyFill="1" applyBorder="1" applyAlignment="1">
      <alignment horizontal="right" vertical="center" wrapText="1" readingOrder="1"/>
      <protection/>
    </xf>
    <xf numFmtId="4" fontId="86" fillId="54" borderId="19" xfId="87" applyNumberFormat="1" applyFont="1" applyFill="1" applyBorder="1" applyAlignment="1">
      <alignment horizontal="right" vertical="center" wrapText="1" readingOrder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3" borderId="22" xfId="0" applyNumberFormat="1" applyFont="1" applyFill="1" applyBorder="1" applyAlignment="1" applyProtection="1">
      <alignment horizontal="left" wrapText="1"/>
      <protection/>
    </xf>
    <xf numFmtId="0" fontId="33" fillId="53" borderId="21" xfId="0" applyNumberFormat="1" applyFont="1" applyFill="1" applyBorder="1" applyAlignment="1" applyProtection="1">
      <alignment horizontal="left" wrapText="1"/>
      <protection/>
    </xf>
    <xf numFmtId="0" fontId="33" fillId="53" borderId="53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3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4" fontId="42" fillId="0" borderId="54" xfId="0" applyNumberFormat="1" applyFont="1" applyBorder="1" applyAlignment="1">
      <alignment horizontal="center"/>
    </xf>
    <xf numFmtId="0" fontId="43" fillId="0" borderId="55" xfId="0" applyNumberFormat="1" applyFont="1" applyFill="1" applyBorder="1" applyAlignment="1" applyProtection="1">
      <alignment horizontal="center"/>
      <protection/>
    </xf>
    <xf numFmtId="0" fontId="43" fillId="0" borderId="56" xfId="0" applyNumberFormat="1" applyFont="1" applyFill="1" applyBorder="1" applyAlignment="1" applyProtection="1">
      <alignment horizontal="center"/>
      <protection/>
    </xf>
    <xf numFmtId="4" fontId="22" fillId="0" borderId="54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0" fontId="27" fillId="0" borderId="57" xfId="0" applyNumberFormat="1" applyFont="1" applyFill="1" applyBorder="1" applyAlignment="1" applyProtection="1" quotePrefix="1">
      <alignment horizontal="left" wrapText="1"/>
      <protection/>
    </xf>
    <xf numFmtId="0" fontId="34" fillId="0" borderId="57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1" ht="12.75">
      <c r="A1" s="3" t="s">
        <v>25</v>
      </c>
    </row>
    <row r="2" spans="1:8" ht="15">
      <c r="A2" s="214"/>
      <c r="B2" s="214"/>
      <c r="C2" s="214"/>
      <c r="D2" s="214"/>
      <c r="E2" s="214"/>
      <c r="F2" s="214"/>
      <c r="G2" s="214"/>
      <c r="H2" s="214"/>
    </row>
    <row r="3" spans="1:8" ht="48" customHeight="1">
      <c r="A3" s="207" t="s">
        <v>204</v>
      </c>
      <c r="B3" s="207"/>
      <c r="C3" s="207"/>
      <c r="D3" s="207"/>
      <c r="E3" s="207"/>
      <c r="F3" s="207"/>
      <c r="G3" s="207"/>
      <c r="H3" s="207"/>
    </row>
    <row r="4" spans="1:8" s="47" customFormat="1" ht="26.25" customHeight="1">
      <c r="A4" s="207" t="s">
        <v>25</v>
      </c>
      <c r="B4" s="207"/>
      <c r="C4" s="207"/>
      <c r="D4" s="207"/>
      <c r="E4" s="207"/>
      <c r="F4" s="207"/>
      <c r="G4" s="215"/>
      <c r="H4" s="215"/>
    </row>
    <row r="5" spans="1:5" ht="3" customHeight="1">
      <c r="A5" s="48"/>
      <c r="B5" s="49"/>
      <c r="C5" s="49"/>
      <c r="D5" s="49"/>
      <c r="E5" s="49"/>
    </row>
    <row r="6" spans="1:9" ht="42.75" customHeight="1">
      <c r="A6" s="50"/>
      <c r="B6" s="51"/>
      <c r="C6" s="51"/>
      <c r="D6" s="52"/>
      <c r="E6" s="53"/>
      <c r="F6" s="54" t="s">
        <v>205</v>
      </c>
      <c r="G6" s="54" t="s">
        <v>162</v>
      </c>
      <c r="H6" s="55" t="s">
        <v>163</v>
      </c>
      <c r="I6" s="56"/>
    </row>
    <row r="7" spans="1:9" ht="27.75" customHeight="1">
      <c r="A7" s="216" t="s">
        <v>26</v>
      </c>
      <c r="B7" s="202"/>
      <c r="C7" s="202"/>
      <c r="D7" s="202"/>
      <c r="E7" s="217"/>
      <c r="F7" s="149">
        <f>+F8+F9</f>
        <v>14129413.06</v>
      </c>
      <c r="G7" s="149">
        <f>G9+G8</f>
        <v>0</v>
      </c>
      <c r="H7" s="149">
        <f>+H8+H9</f>
        <v>0</v>
      </c>
      <c r="I7" s="63"/>
    </row>
    <row r="8" spans="1:8" ht="22.5" customHeight="1">
      <c r="A8" s="199" t="s">
        <v>0</v>
      </c>
      <c r="B8" s="200"/>
      <c r="C8" s="200"/>
      <c r="D8" s="200"/>
      <c r="E8" s="206"/>
      <c r="F8" s="150">
        <v>14129413.06</v>
      </c>
      <c r="G8" s="150"/>
      <c r="H8" s="150"/>
    </row>
    <row r="9" spans="1:8" ht="22.5" customHeight="1">
      <c r="A9" s="218" t="s">
        <v>28</v>
      </c>
      <c r="B9" s="206"/>
      <c r="C9" s="206"/>
      <c r="D9" s="206"/>
      <c r="E9" s="206"/>
      <c r="F9" s="66"/>
      <c r="G9" s="66"/>
      <c r="H9" s="66"/>
    </row>
    <row r="10" spans="1:8" ht="22.5" customHeight="1">
      <c r="A10" s="64" t="s">
        <v>27</v>
      </c>
      <c r="B10" s="167"/>
      <c r="C10" s="167"/>
      <c r="D10" s="167"/>
      <c r="E10" s="167"/>
      <c r="F10" s="149">
        <f>+F11+F12</f>
        <v>14172608.32</v>
      </c>
      <c r="G10" s="149">
        <f>G12+G11</f>
        <v>0</v>
      </c>
      <c r="H10" s="149">
        <f>G10</f>
        <v>0</v>
      </c>
    </row>
    <row r="11" spans="1:10" ht="22.5" customHeight="1">
      <c r="A11" s="203" t="s">
        <v>1</v>
      </c>
      <c r="B11" s="200"/>
      <c r="C11" s="200"/>
      <c r="D11" s="200"/>
      <c r="E11" s="204"/>
      <c r="F11" s="150">
        <v>14078570.32</v>
      </c>
      <c r="G11" s="150"/>
      <c r="H11" s="151">
        <f>G11</f>
        <v>0</v>
      </c>
      <c r="I11" s="37"/>
      <c r="J11" s="37"/>
    </row>
    <row r="12" spans="1:10" ht="22.5" customHeight="1">
      <c r="A12" s="205" t="s">
        <v>30</v>
      </c>
      <c r="B12" s="206"/>
      <c r="C12" s="206"/>
      <c r="D12" s="206"/>
      <c r="E12" s="206"/>
      <c r="F12" s="152">
        <v>94038</v>
      </c>
      <c r="G12" s="152"/>
      <c r="H12" s="151">
        <f>G12</f>
        <v>0</v>
      </c>
      <c r="I12" s="37"/>
      <c r="J12" s="37"/>
    </row>
    <row r="13" spans="1:10" ht="22.5" customHeight="1">
      <c r="A13" s="201" t="s">
        <v>2</v>
      </c>
      <c r="B13" s="202"/>
      <c r="C13" s="202"/>
      <c r="D13" s="202"/>
      <c r="E13" s="202"/>
      <c r="F13" s="146">
        <f>+F7-F10</f>
        <v>-43195.25999999978</v>
      </c>
      <c r="G13" s="146">
        <f>+G7-G10</f>
        <v>0</v>
      </c>
      <c r="H13" s="146">
        <f>+H7-H10</f>
        <v>0</v>
      </c>
      <c r="J13" s="37"/>
    </row>
    <row r="14" spans="1:8" ht="25.5" customHeight="1">
      <c r="A14" s="207"/>
      <c r="B14" s="197"/>
      <c r="C14" s="197"/>
      <c r="D14" s="197"/>
      <c r="E14" s="197"/>
      <c r="F14" s="198"/>
      <c r="G14" s="198"/>
      <c r="H14" s="198"/>
    </row>
    <row r="15" spans="1:10" ht="27.75" customHeight="1">
      <c r="A15" s="50"/>
      <c r="B15" s="51"/>
      <c r="C15" s="51"/>
      <c r="D15" s="52"/>
      <c r="E15" s="53"/>
      <c r="F15" s="54" t="s">
        <v>161</v>
      </c>
      <c r="G15" s="54" t="s">
        <v>162</v>
      </c>
      <c r="H15" s="55" t="s">
        <v>163</v>
      </c>
      <c r="J15" s="37"/>
    </row>
    <row r="16" spans="1:10" ht="30.75" customHeight="1">
      <c r="A16" s="208" t="s">
        <v>31</v>
      </c>
      <c r="B16" s="209"/>
      <c r="C16" s="209"/>
      <c r="D16" s="209"/>
      <c r="E16" s="210"/>
      <c r="F16" s="147">
        <f>F17</f>
        <v>43195.26</v>
      </c>
      <c r="G16" s="147"/>
      <c r="H16" s="153">
        <f>G16</f>
        <v>0</v>
      </c>
      <c r="J16" s="37"/>
    </row>
    <row r="17" spans="1:10" ht="34.5" customHeight="1">
      <c r="A17" s="211" t="s">
        <v>32</v>
      </c>
      <c r="B17" s="212"/>
      <c r="C17" s="212"/>
      <c r="D17" s="212"/>
      <c r="E17" s="213"/>
      <c r="F17" s="148">
        <v>43195.26</v>
      </c>
      <c r="G17" s="148"/>
      <c r="H17" s="146">
        <f>G17</f>
        <v>0</v>
      </c>
      <c r="J17" s="37"/>
    </row>
    <row r="18" spans="1:10" s="42" customFormat="1" ht="25.5" customHeight="1">
      <c r="A18" s="196"/>
      <c r="B18" s="197"/>
      <c r="C18" s="197"/>
      <c r="D18" s="197"/>
      <c r="E18" s="197"/>
      <c r="F18" s="198"/>
      <c r="G18" s="198"/>
      <c r="H18" s="198"/>
      <c r="J18" s="67"/>
    </row>
    <row r="19" spans="1:11" s="42" customFormat="1" ht="27.75" customHeight="1">
      <c r="A19" s="50"/>
      <c r="B19" s="51"/>
      <c r="C19" s="51"/>
      <c r="D19" s="52"/>
      <c r="E19" s="53"/>
      <c r="F19" s="54" t="s">
        <v>161</v>
      </c>
      <c r="G19" s="54" t="s">
        <v>162</v>
      </c>
      <c r="H19" s="55" t="s">
        <v>163</v>
      </c>
      <c r="J19" s="67"/>
      <c r="K19" s="67"/>
    </row>
    <row r="20" spans="1:10" s="42" customFormat="1" ht="22.5" customHeight="1">
      <c r="A20" s="199" t="s">
        <v>3</v>
      </c>
      <c r="B20" s="200"/>
      <c r="C20" s="200"/>
      <c r="D20" s="200"/>
      <c r="E20" s="200"/>
      <c r="F20" s="57"/>
      <c r="G20" s="57"/>
      <c r="H20" s="57"/>
      <c r="J20" s="67"/>
    </row>
    <row r="21" spans="1:8" s="42" customFormat="1" ht="33.75" customHeight="1">
      <c r="A21" s="199" t="s">
        <v>4</v>
      </c>
      <c r="B21" s="200"/>
      <c r="C21" s="200"/>
      <c r="D21" s="200"/>
      <c r="E21" s="200"/>
      <c r="F21" s="57"/>
      <c r="G21" s="57"/>
      <c r="H21" s="57"/>
    </row>
    <row r="22" spans="1:11" s="42" customFormat="1" ht="22.5" customHeight="1">
      <c r="A22" s="201" t="s">
        <v>5</v>
      </c>
      <c r="B22" s="202"/>
      <c r="C22" s="202"/>
      <c r="D22" s="202"/>
      <c r="E22" s="202"/>
      <c r="F22" s="65">
        <f>F20-F21</f>
        <v>0</v>
      </c>
      <c r="G22" s="65">
        <f>G20-G21</f>
        <v>0</v>
      </c>
      <c r="H22" s="65">
        <f>H20-H21</f>
        <v>0</v>
      </c>
      <c r="J22" s="68"/>
      <c r="K22" s="67"/>
    </row>
    <row r="23" spans="1:8" s="42" customFormat="1" ht="25.5" customHeight="1">
      <c r="A23" s="196"/>
      <c r="B23" s="197"/>
      <c r="C23" s="197"/>
      <c r="D23" s="197"/>
      <c r="E23" s="197"/>
      <c r="F23" s="198"/>
      <c r="G23" s="198"/>
      <c r="H23" s="198"/>
    </row>
    <row r="24" spans="1:8" s="42" customFormat="1" ht="22.5" customHeight="1">
      <c r="A24" s="203" t="s">
        <v>6</v>
      </c>
      <c r="B24" s="200"/>
      <c r="C24" s="200"/>
      <c r="D24" s="200"/>
      <c r="E24" s="200"/>
      <c r="F24" s="57" t="str">
        <f>IF((F13+F17+F22)&lt;&gt;0,"NESLAGANJE ZBROJA",(F13+F17+F22))</f>
        <v>NESLAGANJE ZBROJA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194" t="s">
        <v>33</v>
      </c>
      <c r="B26" s="195"/>
      <c r="C26" s="195"/>
      <c r="D26" s="195"/>
      <c r="E26" s="195"/>
      <c r="F26" s="195"/>
      <c r="G26" s="195"/>
      <c r="H26" s="195"/>
    </row>
    <row r="27" ht="12.75">
      <c r="E27" s="69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0"/>
      <c r="F33" s="39"/>
      <c r="G33" s="39"/>
      <c r="H33" s="39"/>
    </row>
    <row r="34" spans="5:8" ht="12.75">
      <c r="E34" s="70"/>
      <c r="F34" s="37"/>
      <c r="G34" s="37"/>
      <c r="H34" s="37"/>
    </row>
    <row r="35" spans="5:8" ht="12.75">
      <c r="E35" s="70"/>
      <c r="F35" s="37"/>
      <c r="G35" s="37"/>
      <c r="H35" s="37"/>
    </row>
    <row r="36" spans="5:8" ht="12.75">
      <c r="E36" s="70"/>
      <c r="F36" s="37"/>
      <c r="G36" s="37"/>
      <c r="H36" s="37"/>
    </row>
    <row r="37" spans="5:8" ht="12.75">
      <c r="E37" s="70"/>
      <c r="F37" s="37"/>
      <c r="G37" s="37"/>
      <c r="H37" s="37"/>
    </row>
    <row r="38" ht="12.75">
      <c r="E38" s="70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07" t="s">
        <v>203</v>
      </c>
      <c r="B1" s="207"/>
      <c r="C1" s="207"/>
      <c r="D1" s="207"/>
      <c r="E1" s="207"/>
      <c r="F1" s="207"/>
      <c r="G1" s="207"/>
      <c r="H1" s="207"/>
      <c r="I1" s="207"/>
    </row>
    <row r="2" spans="1:9" s="1" customFormat="1" ht="13.5" thickBot="1">
      <c r="A2" s="8"/>
      <c r="I2" s="9" t="s">
        <v>7</v>
      </c>
    </row>
    <row r="3" spans="1:9" s="1" customFormat="1" ht="26.25" customHeight="1" thickBot="1">
      <c r="A3" s="61" t="s">
        <v>8</v>
      </c>
      <c r="B3" s="219" t="s">
        <v>160</v>
      </c>
      <c r="C3" s="220"/>
      <c r="D3" s="220"/>
      <c r="E3" s="220"/>
      <c r="F3" s="220"/>
      <c r="G3" s="220"/>
      <c r="H3" s="220"/>
      <c r="I3" s="221"/>
    </row>
    <row r="4" spans="1:9" s="1" customFormat="1" ht="90" thickBot="1">
      <c r="A4" s="62" t="s">
        <v>35</v>
      </c>
      <c r="B4" s="71" t="s">
        <v>174</v>
      </c>
      <c r="C4" s="72" t="s">
        <v>170</v>
      </c>
      <c r="D4" s="72" t="s">
        <v>171</v>
      </c>
      <c r="E4" s="72" t="s">
        <v>175</v>
      </c>
      <c r="F4" s="72" t="s">
        <v>176</v>
      </c>
      <c r="G4" s="72" t="s">
        <v>177</v>
      </c>
      <c r="H4" s="72" t="s">
        <v>29</v>
      </c>
      <c r="I4" s="73" t="s">
        <v>10</v>
      </c>
    </row>
    <row r="5" spans="1:9" s="102" customFormat="1" ht="12.75" customHeight="1">
      <c r="A5" s="104">
        <v>634</v>
      </c>
      <c r="B5" s="126">
        <f aca="true" t="shared" si="0" ref="B5:I5">B6</f>
        <v>0</v>
      </c>
      <c r="C5" s="126">
        <f t="shared" si="0"/>
        <v>0</v>
      </c>
      <c r="D5" s="126">
        <f t="shared" si="0"/>
        <v>0</v>
      </c>
      <c r="E5" s="126">
        <f t="shared" si="0"/>
        <v>0</v>
      </c>
      <c r="F5" s="126">
        <f t="shared" si="0"/>
        <v>0</v>
      </c>
      <c r="G5" s="126">
        <f t="shared" si="0"/>
        <v>0</v>
      </c>
      <c r="H5" s="126">
        <f t="shared" si="0"/>
        <v>0</v>
      </c>
      <c r="I5" s="126">
        <f t="shared" si="0"/>
        <v>0</v>
      </c>
    </row>
    <row r="6" spans="1:9" s="1" customFormat="1" ht="12.75">
      <c r="A6" s="74">
        <v>6341</v>
      </c>
      <c r="B6" s="127"/>
      <c r="C6" s="124"/>
      <c r="D6" s="124">
        <v>0</v>
      </c>
      <c r="E6" s="124"/>
      <c r="F6" s="124"/>
      <c r="G6" s="124"/>
      <c r="H6" s="128"/>
      <c r="I6" s="129"/>
    </row>
    <row r="7" spans="1:9" s="102" customFormat="1" ht="12.75">
      <c r="A7" s="103">
        <v>636</v>
      </c>
      <c r="B7" s="130">
        <f>B8+B9</f>
        <v>0</v>
      </c>
      <c r="C7" s="131"/>
      <c r="D7" s="131">
        <f>D8+D9</f>
        <v>0</v>
      </c>
      <c r="E7" s="131">
        <f>E8+E9</f>
        <v>509645</v>
      </c>
      <c r="F7" s="131">
        <f>F8+F9</f>
        <v>11665997.18</v>
      </c>
      <c r="G7" s="131"/>
      <c r="H7" s="132"/>
      <c r="I7" s="133"/>
    </row>
    <row r="8" spans="1:9" s="1" customFormat="1" ht="12.75">
      <c r="A8" s="74">
        <v>6361</v>
      </c>
      <c r="B8" s="127"/>
      <c r="C8" s="124"/>
      <c r="D8" s="124"/>
      <c r="E8" s="124">
        <v>509645</v>
      </c>
      <c r="F8" s="124">
        <v>11602588.34</v>
      </c>
      <c r="G8" s="124"/>
      <c r="H8" s="128"/>
      <c r="I8" s="129"/>
    </row>
    <row r="9" spans="1:9" s="1" customFormat="1" ht="12.75">
      <c r="A9" s="74">
        <v>6362</v>
      </c>
      <c r="B9" s="127"/>
      <c r="C9" s="124"/>
      <c r="D9" s="124"/>
      <c r="E9" s="124"/>
      <c r="F9" s="124">
        <v>63408.84</v>
      </c>
      <c r="G9" s="124"/>
      <c r="H9" s="128"/>
      <c r="I9" s="129"/>
    </row>
    <row r="10" spans="1:9" s="102" customFormat="1" ht="12.75">
      <c r="A10" s="103">
        <v>641</v>
      </c>
      <c r="B10" s="130">
        <f>B11</f>
        <v>0</v>
      </c>
      <c r="C10" s="131"/>
      <c r="D10" s="131">
        <f>D11</f>
        <v>21.23</v>
      </c>
      <c r="E10" s="131">
        <f>E11</f>
        <v>0</v>
      </c>
      <c r="F10" s="131"/>
      <c r="G10" s="131"/>
      <c r="H10" s="132"/>
      <c r="I10" s="133"/>
    </row>
    <row r="11" spans="1:9" s="1" customFormat="1" ht="12.75">
      <c r="A11" s="74">
        <v>6413</v>
      </c>
      <c r="B11" s="127"/>
      <c r="C11" s="124"/>
      <c r="D11" s="124">
        <v>21.23</v>
      </c>
      <c r="E11" s="124"/>
      <c r="F11" s="124"/>
      <c r="G11" s="124"/>
      <c r="H11" s="128"/>
      <c r="I11" s="129"/>
    </row>
    <row r="12" spans="1:9" s="102" customFormat="1" ht="12.75">
      <c r="A12" s="101">
        <v>652</v>
      </c>
      <c r="B12" s="134">
        <f>B13</f>
        <v>0</v>
      </c>
      <c r="C12" s="135"/>
      <c r="D12" s="135">
        <f>D13</f>
        <v>628820.58</v>
      </c>
      <c r="E12" s="135">
        <f>E13</f>
        <v>0</v>
      </c>
      <c r="F12" s="135"/>
      <c r="G12" s="135">
        <f>G13</f>
        <v>3000</v>
      </c>
      <c r="H12" s="136"/>
      <c r="I12" s="137"/>
    </row>
    <row r="13" spans="1:9" s="1" customFormat="1" ht="12.75">
      <c r="A13" s="75">
        <v>6526</v>
      </c>
      <c r="B13" s="138"/>
      <c r="C13" s="139"/>
      <c r="D13" s="139">
        <v>628820.58</v>
      </c>
      <c r="E13" s="139"/>
      <c r="F13" s="139"/>
      <c r="G13" s="139">
        <v>3000</v>
      </c>
      <c r="H13" s="140"/>
      <c r="I13" s="141"/>
    </row>
    <row r="14" spans="1:9" s="102" customFormat="1" ht="12.75">
      <c r="A14" s="101">
        <v>661</v>
      </c>
      <c r="B14" s="134">
        <f>B15+B16</f>
        <v>0</v>
      </c>
      <c r="C14" s="135">
        <f>C15+C16</f>
        <v>3825</v>
      </c>
      <c r="D14" s="135">
        <f>D15+D16</f>
        <v>0</v>
      </c>
      <c r="E14" s="135">
        <f>E15+E16</f>
        <v>0</v>
      </c>
      <c r="F14" s="135"/>
      <c r="G14" s="135"/>
      <c r="H14" s="136"/>
      <c r="I14" s="137"/>
    </row>
    <row r="15" spans="1:9" s="1" customFormat="1" ht="12.75">
      <c r="A15" s="75">
        <v>6614</v>
      </c>
      <c r="B15" s="138"/>
      <c r="C15" s="139"/>
      <c r="D15" s="139"/>
      <c r="E15" s="139"/>
      <c r="F15" s="139"/>
      <c r="G15" s="139"/>
      <c r="H15" s="140"/>
      <c r="I15" s="141"/>
    </row>
    <row r="16" spans="1:9" s="1" customFormat="1" ht="12.75">
      <c r="A16" s="75">
        <v>6615</v>
      </c>
      <c r="B16" s="138"/>
      <c r="C16" s="139">
        <v>3825</v>
      </c>
      <c r="D16" s="139"/>
      <c r="E16" s="139"/>
      <c r="F16" s="139"/>
      <c r="G16" s="139"/>
      <c r="H16" s="140"/>
      <c r="I16" s="141"/>
    </row>
    <row r="17" spans="1:9" s="102" customFormat="1" ht="12.75">
      <c r="A17" s="101">
        <v>663</v>
      </c>
      <c r="B17" s="134">
        <f>B18+B19</f>
        <v>0</v>
      </c>
      <c r="C17" s="135"/>
      <c r="D17" s="135">
        <f>D18+D19</f>
        <v>0</v>
      </c>
      <c r="E17" s="135">
        <f>E18+E19</f>
        <v>0</v>
      </c>
      <c r="F17" s="135">
        <f>F18+F19</f>
        <v>0</v>
      </c>
      <c r="G17" s="135">
        <f>G18+G19</f>
        <v>22517.75</v>
      </c>
      <c r="H17" s="136"/>
      <c r="I17" s="137"/>
    </row>
    <row r="18" spans="1:9" s="1" customFormat="1" ht="12.75">
      <c r="A18" s="75">
        <v>6631</v>
      </c>
      <c r="B18" s="138"/>
      <c r="C18" s="139"/>
      <c r="D18" s="139"/>
      <c r="E18" s="139"/>
      <c r="F18" s="139"/>
      <c r="G18" s="139">
        <v>4045.75</v>
      </c>
      <c r="H18" s="140"/>
      <c r="I18" s="141"/>
    </row>
    <row r="19" spans="1:9" s="1" customFormat="1" ht="12.75">
      <c r="A19" s="75">
        <v>6632</v>
      </c>
      <c r="B19" s="138"/>
      <c r="C19" s="139"/>
      <c r="D19" s="139"/>
      <c r="E19" s="139"/>
      <c r="F19" s="139"/>
      <c r="G19" s="139">
        <v>18472</v>
      </c>
      <c r="H19" s="140"/>
      <c r="I19" s="141"/>
    </row>
    <row r="20" spans="1:9" s="102" customFormat="1" ht="12.75">
      <c r="A20" s="101">
        <v>671</v>
      </c>
      <c r="B20" s="134">
        <f>B21+B22</f>
        <v>1295586.32</v>
      </c>
      <c r="C20" s="135"/>
      <c r="D20" s="135">
        <f>D21+D22</f>
        <v>0</v>
      </c>
      <c r="E20" s="135">
        <f>E21+E22</f>
        <v>0</v>
      </c>
      <c r="F20" s="135"/>
      <c r="G20" s="135"/>
      <c r="H20" s="136"/>
      <c r="I20" s="137"/>
    </row>
    <row r="21" spans="1:9" s="1" customFormat="1" ht="12.75">
      <c r="A21" s="75">
        <v>6711</v>
      </c>
      <c r="B21" s="138">
        <v>1220020.32</v>
      </c>
      <c r="C21" s="139"/>
      <c r="D21" s="139"/>
      <c r="E21" s="139"/>
      <c r="F21" s="139"/>
      <c r="G21" s="139"/>
      <c r="H21" s="140"/>
      <c r="I21" s="141"/>
    </row>
    <row r="22" spans="1:9" s="1" customFormat="1" ht="12.75">
      <c r="A22" s="75">
        <v>6712</v>
      </c>
      <c r="B22" s="138">
        <v>75566</v>
      </c>
      <c r="C22" s="139"/>
      <c r="D22" s="139"/>
      <c r="E22" s="139"/>
      <c r="F22" s="139"/>
      <c r="G22" s="139"/>
      <c r="H22" s="140"/>
      <c r="I22" s="141"/>
    </row>
    <row r="23" spans="1:9" s="1" customFormat="1" ht="26.25" thickBot="1">
      <c r="A23" s="154" t="s">
        <v>180</v>
      </c>
      <c r="B23" s="155">
        <f>B20</f>
        <v>1295586.32</v>
      </c>
      <c r="C23" s="155">
        <f>C14</f>
        <v>3825</v>
      </c>
      <c r="D23" s="155">
        <f>D5+D12+D10</f>
        <v>628841.8099999999</v>
      </c>
      <c r="E23" s="155">
        <f>E7</f>
        <v>509645</v>
      </c>
      <c r="F23" s="155">
        <f>F7</f>
        <v>11665997.18</v>
      </c>
      <c r="G23" s="155">
        <f>G12+G17</f>
        <v>25517.75</v>
      </c>
      <c r="H23" s="155">
        <f>H20</f>
        <v>0</v>
      </c>
      <c r="I23" s="155">
        <f>I20</f>
        <v>0</v>
      </c>
    </row>
    <row r="24" spans="1:9" s="1" customFormat="1" ht="22.5" thickBot="1">
      <c r="A24" s="162" t="s">
        <v>179</v>
      </c>
      <c r="B24" s="222">
        <f>B23+C23+D23+E23+F23+G23</f>
        <v>14129413.059999999</v>
      </c>
      <c r="C24" s="223"/>
      <c r="D24" s="223"/>
      <c r="E24" s="223"/>
      <c r="F24" s="223"/>
      <c r="G24" s="223"/>
      <c r="H24" s="223"/>
      <c r="I24" s="224"/>
    </row>
    <row r="25" spans="1:9" s="102" customFormat="1" ht="12.75">
      <c r="A25" s="157">
        <v>922</v>
      </c>
      <c r="B25" s="158">
        <f>B26</f>
        <v>0</v>
      </c>
      <c r="C25" s="159">
        <f>C26</f>
        <v>21284.43</v>
      </c>
      <c r="D25" s="159">
        <f>D26</f>
        <v>0</v>
      </c>
      <c r="E25" s="159">
        <f>E26</f>
        <v>0</v>
      </c>
      <c r="F25" s="159"/>
      <c r="G25" s="159">
        <f>G26</f>
        <v>24797.64</v>
      </c>
      <c r="H25" s="160"/>
      <c r="I25" s="161"/>
    </row>
    <row r="26" spans="1:9" s="1" customFormat="1" ht="13.5" thickBot="1">
      <c r="A26" s="100">
        <v>9221</v>
      </c>
      <c r="B26" s="142"/>
      <c r="C26" s="143">
        <v>21284.43</v>
      </c>
      <c r="D26" s="143"/>
      <c r="E26" s="143"/>
      <c r="F26" s="143"/>
      <c r="G26" s="143">
        <v>24797.64</v>
      </c>
      <c r="H26" s="144"/>
      <c r="I26" s="145"/>
    </row>
    <row r="27" spans="1:9" s="1" customFormat="1" ht="13.5" thickBot="1">
      <c r="A27" s="163">
        <v>9222</v>
      </c>
      <c r="B27" s="164"/>
      <c r="C27" s="164"/>
      <c r="D27" s="166">
        <v>-2886.81</v>
      </c>
      <c r="E27" s="164"/>
      <c r="F27" s="164"/>
      <c r="G27" s="164"/>
      <c r="H27" s="165"/>
      <c r="I27" s="165"/>
    </row>
    <row r="28" spans="1:9" s="1" customFormat="1" ht="24.75" customHeight="1" thickBot="1">
      <c r="A28" s="156" t="s">
        <v>11</v>
      </c>
      <c r="B28" s="125">
        <f>B5+B7+B10+B12+B14+B17+B20+B25</f>
        <v>1295586.32</v>
      </c>
      <c r="C28" s="125">
        <f aca="true" t="shared" si="1" ref="C28:I28">C5+C7+C10+C12+C14+C17+C20+C25</f>
        <v>25109.43</v>
      </c>
      <c r="D28" s="125">
        <f>D23+D27</f>
        <v>625954.9999999999</v>
      </c>
      <c r="E28" s="125">
        <f t="shared" si="1"/>
        <v>509645</v>
      </c>
      <c r="F28" s="125">
        <f t="shared" si="1"/>
        <v>11665997.18</v>
      </c>
      <c r="G28" s="125">
        <f t="shared" si="1"/>
        <v>50315.39</v>
      </c>
      <c r="H28" s="125">
        <f t="shared" si="1"/>
        <v>0</v>
      </c>
      <c r="I28" s="125">
        <f t="shared" si="1"/>
        <v>0</v>
      </c>
    </row>
    <row r="29" spans="1:9" s="1" customFormat="1" ht="37.5" customHeight="1" thickBot="1">
      <c r="A29" s="10" t="s">
        <v>181</v>
      </c>
      <c r="B29" s="225">
        <f>B28+C28+D28+E28+F28+G28</f>
        <v>14172608.32</v>
      </c>
      <c r="C29" s="226"/>
      <c r="D29" s="226"/>
      <c r="E29" s="226"/>
      <c r="F29" s="226"/>
      <c r="G29" s="226"/>
      <c r="H29" s="226"/>
      <c r="I29" s="227"/>
    </row>
    <row r="30" spans="1:9" ht="12.75">
      <c r="A30" s="6"/>
      <c r="B30" s="6"/>
      <c r="C30" s="6"/>
      <c r="D30" s="7"/>
      <c r="E30" s="7"/>
      <c r="F30" s="11"/>
      <c r="I30" s="9"/>
    </row>
    <row r="31" spans="3:6" ht="13.5" customHeight="1">
      <c r="C31" s="15"/>
      <c r="D31" s="13"/>
      <c r="E31" s="13"/>
      <c r="F31" s="16"/>
    </row>
    <row r="32" spans="3:6" ht="13.5" customHeight="1">
      <c r="C32" s="15"/>
      <c r="D32" s="17"/>
      <c r="E32" s="17"/>
      <c r="F32" s="18"/>
    </row>
    <row r="33" spans="4:6" ht="13.5" customHeight="1">
      <c r="D33" s="19"/>
      <c r="E33" s="19"/>
      <c r="F33" s="20"/>
    </row>
    <row r="34" spans="4:6" ht="13.5" customHeight="1">
      <c r="D34" s="21"/>
      <c r="E34" s="21"/>
      <c r="F34" s="22"/>
    </row>
    <row r="35" spans="4:6" ht="13.5" customHeight="1">
      <c r="D35" s="13"/>
      <c r="E35" s="13"/>
      <c r="F35" s="14"/>
    </row>
    <row r="36" spans="3:6" ht="28.5" customHeight="1">
      <c r="C36" s="15"/>
      <c r="D36" s="13"/>
      <c r="E36" s="13"/>
      <c r="F36" s="23"/>
    </row>
    <row r="37" spans="3:6" ht="13.5" customHeight="1">
      <c r="C37" s="15"/>
      <c r="D37" s="13"/>
      <c r="E37" s="13"/>
      <c r="F37" s="18"/>
    </row>
    <row r="38" spans="4:6" ht="13.5" customHeight="1">
      <c r="D38" s="13"/>
      <c r="E38" s="13"/>
      <c r="F38" s="14"/>
    </row>
    <row r="39" spans="4:6" ht="13.5" customHeight="1">
      <c r="D39" s="13"/>
      <c r="E39" s="13"/>
      <c r="F39" s="22"/>
    </row>
    <row r="40" spans="4:6" ht="13.5" customHeight="1">
      <c r="D40" s="13"/>
      <c r="E40" s="13"/>
      <c r="F40" s="14"/>
    </row>
    <row r="41" spans="4:6" ht="22.5" customHeight="1">
      <c r="D41" s="13"/>
      <c r="E41" s="13"/>
      <c r="F41" s="24"/>
    </row>
    <row r="42" spans="4:6" ht="13.5" customHeight="1">
      <c r="D42" s="19"/>
      <c r="E42" s="19"/>
      <c r="F42" s="20"/>
    </row>
    <row r="43" spans="2:6" ht="13.5" customHeight="1">
      <c r="B43" s="15"/>
      <c r="D43" s="19"/>
      <c r="E43" s="19"/>
      <c r="F43" s="25"/>
    </row>
    <row r="44" spans="3:6" ht="13.5" customHeight="1">
      <c r="C44" s="15"/>
      <c r="D44" s="19"/>
      <c r="E44" s="19"/>
      <c r="F44" s="26"/>
    </row>
    <row r="45" spans="3:6" ht="13.5" customHeight="1">
      <c r="C45" s="15"/>
      <c r="D45" s="21"/>
      <c r="E45" s="21"/>
      <c r="F45" s="18"/>
    </row>
    <row r="46" spans="4:6" ht="13.5" customHeight="1">
      <c r="D46" s="13"/>
      <c r="E46" s="13"/>
      <c r="F46" s="14"/>
    </row>
    <row r="47" spans="2:6" ht="13.5" customHeight="1">
      <c r="B47" s="15"/>
      <c r="D47" s="13"/>
      <c r="E47" s="13"/>
      <c r="F47" s="16"/>
    </row>
    <row r="48" spans="3:6" ht="13.5" customHeight="1">
      <c r="C48" s="15"/>
      <c r="D48" s="13"/>
      <c r="E48" s="13"/>
      <c r="F48" s="25"/>
    </row>
    <row r="49" spans="3:6" ht="13.5" customHeight="1">
      <c r="C49" s="15"/>
      <c r="D49" s="21"/>
      <c r="E49" s="21"/>
      <c r="F49" s="18"/>
    </row>
    <row r="50" spans="4:6" ht="13.5" customHeight="1">
      <c r="D50" s="19"/>
      <c r="E50" s="19"/>
      <c r="F50" s="14"/>
    </row>
    <row r="51" spans="3:6" ht="13.5" customHeight="1">
      <c r="C51" s="15"/>
      <c r="D51" s="19"/>
      <c r="E51" s="19"/>
      <c r="F51" s="25"/>
    </row>
    <row r="52" spans="4:6" ht="22.5" customHeight="1">
      <c r="D52" s="21"/>
      <c r="E52" s="21"/>
      <c r="F52" s="24"/>
    </row>
    <row r="53" spans="4:6" ht="13.5" customHeight="1">
      <c r="D53" s="13"/>
      <c r="E53" s="13"/>
      <c r="F53" s="14"/>
    </row>
    <row r="54" spans="4:6" ht="13.5" customHeight="1">
      <c r="D54" s="21"/>
      <c r="E54" s="21"/>
      <c r="F54" s="18"/>
    </row>
    <row r="55" spans="4:6" ht="13.5" customHeight="1">
      <c r="D55" s="13"/>
      <c r="E55" s="13"/>
      <c r="F55" s="14"/>
    </row>
    <row r="56" spans="4:6" ht="13.5" customHeight="1">
      <c r="D56" s="13"/>
      <c r="E56" s="13"/>
      <c r="F56" s="14"/>
    </row>
    <row r="57" spans="1:6" ht="13.5" customHeight="1">
      <c r="A57" s="15"/>
      <c r="D57" s="27"/>
      <c r="E57" s="27"/>
      <c r="F57" s="25"/>
    </row>
    <row r="58" spans="2:6" ht="13.5" customHeight="1">
      <c r="B58" s="15"/>
      <c r="C58" s="15"/>
      <c r="D58" s="28"/>
      <c r="E58" s="28"/>
      <c r="F58" s="25"/>
    </row>
    <row r="59" spans="2:6" ht="13.5" customHeight="1">
      <c r="B59" s="15"/>
      <c r="C59" s="15"/>
      <c r="D59" s="28"/>
      <c r="E59" s="28"/>
      <c r="F59" s="16"/>
    </row>
    <row r="60" spans="2:6" ht="13.5" customHeight="1">
      <c r="B60" s="15"/>
      <c r="C60" s="15"/>
      <c r="D60" s="21"/>
      <c r="E60" s="21"/>
      <c r="F60" s="22"/>
    </row>
    <row r="61" spans="4:6" ht="12.75">
      <c r="D61" s="13"/>
      <c r="E61" s="13"/>
      <c r="F61" s="14"/>
    </row>
    <row r="62" spans="2:6" ht="12.75">
      <c r="B62" s="15"/>
      <c r="D62" s="13"/>
      <c r="E62" s="13"/>
      <c r="F62" s="25"/>
    </row>
    <row r="63" spans="3:6" ht="12.75">
      <c r="C63" s="15"/>
      <c r="D63" s="13"/>
      <c r="E63" s="13"/>
      <c r="F63" s="16"/>
    </row>
    <row r="64" spans="3:6" ht="12.75">
      <c r="C64" s="15"/>
      <c r="D64" s="21"/>
      <c r="E64" s="21"/>
      <c r="F64" s="18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29"/>
      <c r="E67" s="29"/>
      <c r="F67" s="30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13"/>
      <c r="E70" s="13"/>
      <c r="F70" s="14"/>
    </row>
    <row r="71" spans="4:6" ht="12.75">
      <c r="D71" s="21"/>
      <c r="E71" s="21"/>
      <c r="F71" s="18"/>
    </row>
    <row r="72" spans="4:6" ht="12.75">
      <c r="D72" s="13"/>
      <c r="E72" s="13"/>
      <c r="F72" s="14"/>
    </row>
    <row r="73" spans="4:6" ht="12.75">
      <c r="D73" s="21"/>
      <c r="E73" s="21"/>
      <c r="F73" s="18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4:6" ht="12.75">
      <c r="D77" s="13"/>
      <c r="E77" s="13"/>
      <c r="F77" s="14"/>
    </row>
    <row r="78" spans="1:6" ht="28.5" customHeight="1">
      <c r="A78" s="31"/>
      <c r="B78" s="31"/>
      <c r="C78" s="31"/>
      <c r="D78" s="32"/>
      <c r="E78" s="32"/>
      <c r="F78" s="33"/>
    </row>
    <row r="79" spans="3:6" ht="12.75">
      <c r="C79" s="15"/>
      <c r="D79" s="13"/>
      <c r="E79" s="13"/>
      <c r="F79" s="16"/>
    </row>
    <row r="80" spans="4:6" ht="12.75">
      <c r="D80" s="34"/>
      <c r="E80" s="34"/>
      <c r="F80" s="35"/>
    </row>
    <row r="81" spans="4:6" ht="12.75">
      <c r="D81" s="13"/>
      <c r="E81" s="13"/>
      <c r="F81" s="14"/>
    </row>
    <row r="82" spans="4:6" ht="12.75">
      <c r="D82" s="29"/>
      <c r="E82" s="29"/>
      <c r="F82" s="30"/>
    </row>
    <row r="83" spans="4:6" ht="12.75">
      <c r="D83" s="29"/>
      <c r="E83" s="29"/>
      <c r="F83" s="30"/>
    </row>
    <row r="84" spans="4:6" ht="12.75">
      <c r="D84" s="13"/>
      <c r="E84" s="13"/>
      <c r="F84" s="14"/>
    </row>
    <row r="85" spans="4:6" ht="12.75">
      <c r="D85" s="21"/>
      <c r="E85" s="21"/>
      <c r="F85" s="18"/>
    </row>
    <row r="86" spans="4:6" ht="12.75">
      <c r="D86" s="13"/>
      <c r="E86" s="13"/>
      <c r="F86" s="14"/>
    </row>
    <row r="87" spans="4:6" ht="12.75">
      <c r="D87" s="13"/>
      <c r="E87" s="13"/>
      <c r="F87" s="14"/>
    </row>
    <row r="88" spans="4:6" ht="12.75">
      <c r="D88" s="21"/>
      <c r="E88" s="21"/>
      <c r="F88" s="18"/>
    </row>
    <row r="89" spans="4:6" ht="12.75">
      <c r="D89" s="13"/>
      <c r="E89" s="13"/>
      <c r="F89" s="14"/>
    </row>
    <row r="90" spans="4:6" ht="12.75">
      <c r="D90" s="29"/>
      <c r="E90" s="29"/>
      <c r="F90" s="30"/>
    </row>
    <row r="91" spans="4:6" ht="12.75">
      <c r="D91" s="21"/>
      <c r="E91" s="21"/>
      <c r="F91" s="35"/>
    </row>
    <row r="92" spans="4:6" ht="12.75">
      <c r="D92" s="19"/>
      <c r="E92" s="19"/>
      <c r="F92" s="30"/>
    </row>
    <row r="93" spans="4:6" ht="12.75">
      <c r="D93" s="21"/>
      <c r="E93" s="21"/>
      <c r="F93" s="18"/>
    </row>
    <row r="94" spans="4:6" ht="12.75">
      <c r="D94" s="13"/>
      <c r="E94" s="13"/>
      <c r="F94" s="14"/>
    </row>
    <row r="95" spans="3:6" ht="12.75">
      <c r="C95" s="15"/>
      <c r="D95" s="13"/>
      <c r="E95" s="13"/>
      <c r="F95" s="16"/>
    </row>
    <row r="96" spans="4:6" ht="12.75">
      <c r="D96" s="19"/>
      <c r="E96" s="19"/>
      <c r="F96" s="18"/>
    </row>
    <row r="97" spans="4:6" ht="12.75">
      <c r="D97" s="19"/>
      <c r="E97" s="19"/>
      <c r="F97" s="30"/>
    </row>
    <row r="98" spans="3:6" ht="12.75">
      <c r="C98" s="15"/>
      <c r="D98" s="19"/>
      <c r="E98" s="19"/>
      <c r="F98" s="36"/>
    </row>
    <row r="99" spans="3:6" ht="12.75">
      <c r="C99" s="15"/>
      <c r="D99" s="21"/>
      <c r="E99" s="21"/>
      <c r="F99" s="22"/>
    </row>
    <row r="100" spans="4:6" ht="12.75">
      <c r="D100" s="13"/>
      <c r="E100" s="13"/>
      <c r="F100" s="14"/>
    </row>
    <row r="101" spans="4:6" ht="12.75">
      <c r="D101" s="34"/>
      <c r="E101" s="34"/>
      <c r="F101" s="37"/>
    </row>
    <row r="102" spans="4:6" ht="11.25" customHeight="1">
      <c r="D102" s="29"/>
      <c r="E102" s="29"/>
      <c r="F102" s="30"/>
    </row>
    <row r="103" spans="2:6" ht="24" customHeight="1">
      <c r="B103" s="15"/>
      <c r="D103" s="29"/>
      <c r="E103" s="29"/>
      <c r="F103" s="38"/>
    </row>
    <row r="104" spans="3:6" ht="15" customHeight="1">
      <c r="C104" s="15"/>
      <c r="D104" s="29"/>
      <c r="E104" s="29"/>
      <c r="F104" s="38"/>
    </row>
    <row r="105" spans="4:6" ht="11.25" customHeight="1">
      <c r="D105" s="34"/>
      <c r="E105" s="34"/>
      <c r="F105" s="35"/>
    </row>
    <row r="106" spans="4:6" ht="12.75">
      <c r="D106" s="29"/>
      <c r="E106" s="29"/>
      <c r="F106" s="30"/>
    </row>
    <row r="107" spans="2:6" ht="13.5" customHeight="1">
      <c r="B107" s="15"/>
      <c r="D107" s="29"/>
      <c r="E107" s="29"/>
      <c r="F107" s="39"/>
    </row>
    <row r="108" spans="3:6" ht="12.75" customHeight="1">
      <c r="C108" s="15"/>
      <c r="D108" s="29"/>
      <c r="E108" s="29"/>
      <c r="F108" s="16"/>
    </row>
    <row r="109" spans="3:6" ht="12.75" customHeight="1">
      <c r="C109" s="15"/>
      <c r="D109" s="21"/>
      <c r="E109" s="21"/>
      <c r="F109" s="22"/>
    </row>
    <row r="110" spans="4:6" ht="12.75">
      <c r="D110" s="13"/>
      <c r="E110" s="13"/>
      <c r="F110" s="14"/>
    </row>
    <row r="111" spans="3:6" ht="12.75">
      <c r="C111" s="15"/>
      <c r="D111" s="13"/>
      <c r="E111" s="13"/>
      <c r="F111" s="36"/>
    </row>
    <row r="112" spans="4:6" ht="12.75">
      <c r="D112" s="34"/>
      <c r="E112" s="34"/>
      <c r="F112" s="35"/>
    </row>
    <row r="113" spans="4:6" ht="12.75">
      <c r="D113" s="29"/>
      <c r="E113" s="29"/>
      <c r="F113" s="30"/>
    </row>
    <row r="114" spans="4:6" ht="12.75">
      <c r="D114" s="13"/>
      <c r="E114" s="13"/>
      <c r="F114" s="14"/>
    </row>
    <row r="115" spans="1:6" ht="19.5" customHeight="1">
      <c r="A115" s="40"/>
      <c r="B115" s="6"/>
      <c r="C115" s="6"/>
      <c r="D115" s="6"/>
      <c r="E115" s="6"/>
      <c r="F115" s="25"/>
    </row>
    <row r="116" spans="1:6" ht="15" customHeight="1">
      <c r="A116" s="15"/>
      <c r="D116" s="27"/>
      <c r="E116" s="27"/>
      <c r="F116" s="25"/>
    </row>
    <row r="117" spans="1:6" ht="12.75">
      <c r="A117" s="15"/>
      <c r="B117" s="15"/>
      <c r="D117" s="27"/>
      <c r="E117" s="27"/>
      <c r="F117" s="16"/>
    </row>
    <row r="118" spans="3:6" ht="12.75">
      <c r="C118" s="15"/>
      <c r="D118" s="13"/>
      <c r="E118" s="13"/>
      <c r="F118" s="25"/>
    </row>
    <row r="119" spans="4:6" ht="12.75">
      <c r="D119" s="17"/>
      <c r="E119" s="17"/>
      <c r="F119" s="18"/>
    </row>
    <row r="120" spans="2:6" ht="12.75">
      <c r="B120" s="15"/>
      <c r="D120" s="13"/>
      <c r="E120" s="13"/>
      <c r="F120" s="16"/>
    </row>
    <row r="121" spans="3:6" ht="12.75">
      <c r="C121" s="15"/>
      <c r="D121" s="13"/>
      <c r="E121" s="13"/>
      <c r="F121" s="16"/>
    </row>
    <row r="122" spans="4:6" ht="12.75">
      <c r="D122" s="21"/>
      <c r="E122" s="21"/>
      <c r="F122" s="22"/>
    </row>
    <row r="123" spans="3:6" ht="22.5" customHeight="1">
      <c r="C123" s="15"/>
      <c r="D123" s="13"/>
      <c r="E123" s="13"/>
      <c r="F123" s="23"/>
    </row>
    <row r="124" spans="4:6" ht="12.75">
      <c r="D124" s="13"/>
      <c r="E124" s="13"/>
      <c r="F124" s="22"/>
    </row>
    <row r="125" spans="2:6" ht="12.75">
      <c r="B125" s="15"/>
      <c r="D125" s="19"/>
      <c r="E125" s="19"/>
      <c r="F125" s="25"/>
    </row>
    <row r="126" spans="3:6" ht="12.75">
      <c r="C126" s="15"/>
      <c r="D126" s="19"/>
      <c r="E126" s="19"/>
      <c r="F126" s="26"/>
    </row>
    <row r="127" spans="4:6" ht="12.75">
      <c r="D127" s="21"/>
      <c r="E127" s="21"/>
      <c r="F127" s="18"/>
    </row>
    <row r="128" spans="1:6" ht="13.5" customHeight="1">
      <c r="A128" s="15"/>
      <c r="D128" s="27"/>
      <c r="E128" s="27"/>
      <c r="F128" s="25"/>
    </row>
    <row r="129" spans="2:6" ht="13.5" customHeight="1">
      <c r="B129" s="15"/>
      <c r="D129" s="13"/>
      <c r="E129" s="13"/>
      <c r="F129" s="25"/>
    </row>
    <row r="130" spans="3:6" ht="13.5" customHeight="1">
      <c r="C130" s="15"/>
      <c r="D130" s="13"/>
      <c r="E130" s="13"/>
      <c r="F130" s="16"/>
    </row>
    <row r="131" spans="3:6" ht="12.75">
      <c r="C131" s="15"/>
      <c r="D131" s="21"/>
      <c r="E131" s="21"/>
      <c r="F131" s="18"/>
    </row>
    <row r="132" spans="3:6" ht="12.75">
      <c r="C132" s="15"/>
      <c r="D132" s="13"/>
      <c r="E132" s="13"/>
      <c r="F132" s="16"/>
    </row>
    <row r="133" spans="4:6" ht="12.75">
      <c r="D133" s="34"/>
      <c r="E133" s="34"/>
      <c r="F133" s="35"/>
    </row>
    <row r="134" spans="3:6" ht="12.75">
      <c r="C134" s="15"/>
      <c r="D134" s="19"/>
      <c r="E134" s="19"/>
      <c r="F134" s="36"/>
    </row>
    <row r="135" spans="3:6" ht="12.75">
      <c r="C135" s="15"/>
      <c r="D135" s="21"/>
      <c r="E135" s="21"/>
      <c r="F135" s="22"/>
    </row>
    <row r="136" spans="4:6" ht="12.75">
      <c r="D136" s="34"/>
      <c r="E136" s="34"/>
      <c r="F136" s="41"/>
    </row>
    <row r="137" spans="2:6" ht="12.75">
      <c r="B137" s="15"/>
      <c r="D137" s="29"/>
      <c r="E137" s="29"/>
      <c r="F137" s="39"/>
    </row>
    <row r="138" spans="3:6" ht="12.75">
      <c r="C138" s="15"/>
      <c r="D138" s="29"/>
      <c r="E138" s="29"/>
      <c r="F138" s="16"/>
    </row>
    <row r="139" spans="3:6" ht="12.75">
      <c r="C139" s="15"/>
      <c r="D139" s="21"/>
      <c r="E139" s="21"/>
      <c r="F139" s="22"/>
    </row>
    <row r="140" spans="3:6" ht="12.75">
      <c r="C140" s="15"/>
      <c r="D140" s="21"/>
      <c r="E140" s="21"/>
      <c r="F140" s="22"/>
    </row>
    <row r="141" spans="4:6" ht="12.75">
      <c r="D141" s="13"/>
      <c r="E141" s="13"/>
      <c r="F141" s="14"/>
    </row>
    <row r="142" spans="1:6" s="42" customFormat="1" ht="18" customHeight="1">
      <c r="A142" s="228"/>
      <c r="B142" s="229"/>
      <c r="C142" s="229"/>
      <c r="D142" s="229"/>
      <c r="E142" s="229"/>
      <c r="F142" s="229"/>
    </row>
    <row r="143" spans="1:6" ht="28.5" customHeight="1">
      <c r="A143" s="31"/>
      <c r="B143" s="31"/>
      <c r="C143" s="31"/>
      <c r="D143" s="32"/>
      <c r="E143" s="32"/>
      <c r="F143" s="33"/>
    </row>
    <row r="145" spans="1:6" ht="15.75">
      <c r="A145" s="44"/>
      <c r="B145" s="15"/>
      <c r="C145" s="15"/>
      <c r="D145" s="45"/>
      <c r="E145" s="45"/>
      <c r="F145" s="5"/>
    </row>
    <row r="146" spans="1:6" ht="12.75">
      <c r="A146" s="15"/>
      <c r="B146" s="15"/>
      <c r="C146" s="15"/>
      <c r="D146" s="45"/>
      <c r="E146" s="45"/>
      <c r="F146" s="5"/>
    </row>
    <row r="147" spans="1:6" ht="17.25" customHeight="1">
      <c r="A147" s="15"/>
      <c r="B147" s="15"/>
      <c r="C147" s="15"/>
      <c r="D147" s="45"/>
      <c r="E147" s="45"/>
      <c r="F147" s="5"/>
    </row>
    <row r="148" spans="1:6" ht="13.5" customHeight="1">
      <c r="A148" s="15"/>
      <c r="B148" s="15"/>
      <c r="C148" s="15"/>
      <c r="D148" s="45"/>
      <c r="E148" s="45"/>
      <c r="F148" s="5"/>
    </row>
    <row r="149" spans="1:6" ht="12.75">
      <c r="A149" s="15"/>
      <c r="B149" s="15"/>
      <c r="C149" s="15"/>
      <c r="D149" s="45"/>
      <c r="E149" s="45"/>
      <c r="F149" s="5"/>
    </row>
    <row r="150" spans="1:3" ht="12.75">
      <c r="A150" s="15"/>
      <c r="B150" s="15"/>
      <c r="C150" s="15"/>
    </row>
    <row r="151" spans="1:6" ht="12.75">
      <c r="A151" s="15"/>
      <c r="B151" s="15"/>
      <c r="C151" s="15"/>
      <c r="D151" s="45"/>
      <c r="E151" s="45"/>
      <c r="F151" s="5"/>
    </row>
    <row r="152" spans="1:6" ht="12.75">
      <c r="A152" s="15"/>
      <c r="B152" s="15"/>
      <c r="C152" s="15"/>
      <c r="D152" s="45"/>
      <c r="E152" s="45"/>
      <c r="F152" s="46"/>
    </row>
    <row r="153" spans="1:6" ht="12.75">
      <c r="A153" s="15"/>
      <c r="B153" s="15"/>
      <c r="C153" s="15"/>
      <c r="D153" s="45"/>
      <c r="E153" s="45"/>
      <c r="F153" s="5"/>
    </row>
    <row r="154" spans="1:6" ht="22.5" customHeight="1">
      <c r="A154" s="15"/>
      <c r="B154" s="15"/>
      <c r="C154" s="15"/>
      <c r="D154" s="45"/>
      <c r="E154" s="45"/>
      <c r="F154" s="23"/>
    </row>
    <row r="155" spans="4:6" ht="22.5" customHeight="1">
      <c r="D155" s="21"/>
      <c r="E155" s="21"/>
      <c r="F155" s="24"/>
    </row>
  </sheetData>
  <sheetProtection/>
  <mergeCells count="5">
    <mergeCell ref="A1:I1"/>
    <mergeCell ref="B3:I3"/>
    <mergeCell ref="B24:I24"/>
    <mergeCell ref="B29:I29"/>
    <mergeCell ref="A142:F14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221" sqref="U221"/>
    </sheetView>
  </sheetViews>
  <sheetFormatPr defaultColWidth="11.421875" defaultRowHeight="12.75"/>
  <cols>
    <col min="1" max="1" width="8.00390625" style="114" customWidth="1"/>
    <col min="2" max="2" width="34.28125" style="60" customWidth="1"/>
    <col min="3" max="5" width="12.7109375" style="2" customWidth="1"/>
    <col min="6" max="6" width="3.7109375" style="2" customWidth="1"/>
    <col min="7" max="9" width="12.7109375" style="2" customWidth="1"/>
    <col min="10" max="10" width="3.7109375" style="181" customWidth="1"/>
    <col min="11" max="13" width="12.7109375" style="2" customWidth="1"/>
    <col min="14" max="14" width="3.7109375" style="181" customWidth="1"/>
    <col min="15" max="17" width="11.7109375" style="2" customWidth="1"/>
    <col min="18" max="18" width="7.140625" style="191" customWidth="1"/>
    <col min="19" max="21" width="11.7109375" style="2" customWidth="1"/>
    <col min="22" max="22" width="3.7109375" style="181" customWidth="1"/>
    <col min="23" max="25" width="10.7109375" style="2" customWidth="1"/>
    <col min="26" max="26" width="3.7109375" style="181" customWidth="1"/>
    <col min="27" max="29" width="10.7109375" style="2" customWidth="1"/>
    <col min="30" max="30" width="3.7109375" style="181" customWidth="1"/>
    <col min="31" max="32" width="9.7109375" style="2" customWidth="1"/>
    <col min="33" max="34" width="13.7109375" style="2" customWidth="1"/>
    <col min="35" max="16384" width="11.421875" style="3" customWidth="1"/>
  </cols>
  <sheetData>
    <row r="1" spans="1:34" ht="18" customHeight="1">
      <c r="A1" s="230" t="s">
        <v>201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34" ht="12.75" customHeight="1">
      <c r="A2" s="54"/>
      <c r="B2" s="78"/>
      <c r="C2" s="78"/>
      <c r="D2" s="78"/>
      <c r="E2" s="78"/>
      <c r="F2" s="78"/>
      <c r="G2" s="78"/>
      <c r="H2" s="78"/>
      <c r="I2" s="78"/>
      <c r="J2" s="179"/>
      <c r="K2" s="78"/>
      <c r="L2" s="78"/>
      <c r="M2" s="78"/>
      <c r="N2" s="179"/>
      <c r="O2" s="78"/>
      <c r="P2" s="78"/>
      <c r="Q2" s="78"/>
      <c r="R2" s="182"/>
      <c r="S2" s="78"/>
      <c r="T2" s="78"/>
      <c r="U2" s="78"/>
      <c r="V2" s="179"/>
      <c r="W2" s="78"/>
      <c r="X2" s="78"/>
      <c r="Y2" s="78"/>
      <c r="Z2" s="179"/>
      <c r="AA2" s="78"/>
      <c r="AB2" s="78"/>
      <c r="AC2" s="78"/>
      <c r="AD2" s="179"/>
      <c r="AE2" s="78"/>
      <c r="AF2" s="78"/>
      <c r="AG2" s="78"/>
      <c r="AH2" s="78"/>
    </row>
    <row r="3" spans="1:34" s="5" customFormat="1" ht="127.5">
      <c r="A3" s="4" t="s">
        <v>12</v>
      </c>
      <c r="B3" s="4" t="s">
        <v>13</v>
      </c>
      <c r="C3" s="4" t="s">
        <v>199</v>
      </c>
      <c r="D3" s="170" t="s">
        <v>200</v>
      </c>
      <c r="E3" s="169" t="s">
        <v>197</v>
      </c>
      <c r="F3" s="171" t="s">
        <v>198</v>
      </c>
      <c r="G3" s="4" t="s">
        <v>168</v>
      </c>
      <c r="H3" s="170" t="s">
        <v>200</v>
      </c>
      <c r="I3" s="169" t="s">
        <v>197</v>
      </c>
      <c r="J3" s="180" t="s">
        <v>198</v>
      </c>
      <c r="K3" s="4" t="s">
        <v>169</v>
      </c>
      <c r="L3" s="170" t="s">
        <v>200</v>
      </c>
      <c r="M3" s="169" t="s">
        <v>197</v>
      </c>
      <c r="N3" s="180" t="s">
        <v>198</v>
      </c>
      <c r="O3" s="4" t="s">
        <v>188</v>
      </c>
      <c r="P3" s="170" t="s">
        <v>200</v>
      </c>
      <c r="Q3" s="169" t="s">
        <v>197</v>
      </c>
      <c r="R3" s="183" t="s">
        <v>198</v>
      </c>
      <c r="S3" s="4" t="s">
        <v>187</v>
      </c>
      <c r="T3" s="170" t="s">
        <v>200</v>
      </c>
      <c r="U3" s="169" t="s">
        <v>197</v>
      </c>
      <c r="V3" s="180" t="s">
        <v>198</v>
      </c>
      <c r="W3" s="4" t="s">
        <v>172</v>
      </c>
      <c r="X3" s="170" t="s">
        <v>200</v>
      </c>
      <c r="Y3" s="169" t="s">
        <v>197</v>
      </c>
      <c r="Z3" s="180" t="s">
        <v>198</v>
      </c>
      <c r="AA3" s="4" t="s">
        <v>189</v>
      </c>
      <c r="AB3" s="170" t="s">
        <v>200</v>
      </c>
      <c r="AC3" s="169" t="s">
        <v>197</v>
      </c>
      <c r="AD3" s="180" t="s">
        <v>198</v>
      </c>
      <c r="AE3" s="4" t="s">
        <v>9</v>
      </c>
      <c r="AF3" s="4" t="s">
        <v>10</v>
      </c>
      <c r="AG3" s="4" t="s">
        <v>132</v>
      </c>
      <c r="AH3" s="4" t="s">
        <v>133</v>
      </c>
    </row>
    <row r="4" spans="1:34" ht="12.75" customHeight="1">
      <c r="A4" s="54"/>
      <c r="B4" s="76"/>
      <c r="C4" s="79"/>
      <c r="D4" s="79"/>
      <c r="E4" s="79"/>
      <c r="F4" s="174"/>
      <c r="G4" s="79"/>
      <c r="H4" s="79"/>
      <c r="I4" s="79"/>
      <c r="J4" s="174"/>
      <c r="K4" s="79"/>
      <c r="L4" s="79"/>
      <c r="M4" s="79"/>
      <c r="N4" s="174"/>
      <c r="O4" s="79"/>
      <c r="P4" s="79"/>
      <c r="Q4" s="79"/>
      <c r="R4" s="184"/>
      <c r="S4" s="79"/>
      <c r="T4" s="79"/>
      <c r="U4" s="79"/>
      <c r="V4" s="174"/>
      <c r="W4" s="79"/>
      <c r="X4" s="79"/>
      <c r="Y4" s="79"/>
      <c r="Z4" s="174"/>
      <c r="AA4" s="79"/>
      <c r="AB4" s="79"/>
      <c r="AC4" s="79"/>
      <c r="AD4" s="174"/>
      <c r="AE4" s="79"/>
      <c r="AF4" s="79"/>
      <c r="AG4" s="79"/>
      <c r="AH4" s="79"/>
    </row>
    <row r="5" spans="1:34" s="5" customFormat="1" ht="25.5">
      <c r="A5" s="54"/>
      <c r="B5" s="80" t="s">
        <v>135</v>
      </c>
      <c r="C5" s="81"/>
      <c r="D5" s="81"/>
      <c r="E5" s="81"/>
      <c r="F5" s="175"/>
      <c r="G5" s="81"/>
      <c r="H5" s="81"/>
      <c r="I5" s="81"/>
      <c r="J5" s="175"/>
      <c r="K5" s="81"/>
      <c r="L5" s="81"/>
      <c r="M5" s="81"/>
      <c r="N5" s="175"/>
      <c r="O5" s="81"/>
      <c r="P5" s="81"/>
      <c r="Q5" s="81"/>
      <c r="R5" s="185"/>
      <c r="S5" s="81"/>
      <c r="T5" s="81"/>
      <c r="U5" s="81"/>
      <c r="V5" s="175"/>
      <c r="W5" s="81"/>
      <c r="X5" s="81"/>
      <c r="Y5" s="81"/>
      <c r="Z5" s="175"/>
      <c r="AA5" s="81"/>
      <c r="AB5" s="81"/>
      <c r="AC5" s="81"/>
      <c r="AD5" s="175"/>
      <c r="AE5" s="81"/>
      <c r="AF5" s="81"/>
      <c r="AG5" s="81"/>
      <c r="AH5" s="81"/>
    </row>
    <row r="6" spans="1:43" ht="12.75" customHeight="1">
      <c r="A6" s="54"/>
      <c r="B6" s="76" t="s">
        <v>136</v>
      </c>
      <c r="C6" s="79"/>
      <c r="D6" s="79"/>
      <c r="E6" s="79"/>
      <c r="F6" s="174"/>
      <c r="G6" s="79"/>
      <c r="H6" s="79"/>
      <c r="I6" s="79"/>
      <c r="J6" s="174"/>
      <c r="K6" s="79"/>
      <c r="L6" s="79"/>
      <c r="M6" s="79"/>
      <c r="N6" s="174"/>
      <c r="O6" s="79"/>
      <c r="P6" s="79"/>
      <c r="Q6" s="79"/>
      <c r="R6" s="184"/>
      <c r="S6" s="79"/>
      <c r="T6" s="79"/>
      <c r="U6" s="79"/>
      <c r="V6" s="174"/>
      <c r="W6" s="79"/>
      <c r="X6" s="79"/>
      <c r="Y6" s="79"/>
      <c r="Z6" s="174"/>
      <c r="AA6" s="79"/>
      <c r="AB6" s="79"/>
      <c r="AC6" s="79"/>
      <c r="AD6" s="174"/>
      <c r="AE6" s="79"/>
      <c r="AF6" s="79"/>
      <c r="AG6" s="79"/>
      <c r="AH6" s="79"/>
      <c r="AI6" s="77"/>
      <c r="AJ6" s="77"/>
      <c r="AK6" s="77"/>
      <c r="AL6" s="77"/>
      <c r="AM6" s="77"/>
      <c r="AN6" s="77"/>
      <c r="AO6" s="77"/>
      <c r="AP6" s="77"/>
      <c r="AQ6" s="77"/>
    </row>
    <row r="7" spans="1:34" s="5" customFormat="1" ht="12.75">
      <c r="A7" s="105"/>
      <c r="B7" s="82"/>
      <c r="C7" s="81"/>
      <c r="D7" s="81"/>
      <c r="E7" s="81"/>
      <c r="F7" s="175"/>
      <c r="G7" s="81"/>
      <c r="H7" s="81"/>
      <c r="I7" s="81"/>
      <c r="J7" s="175"/>
      <c r="K7" s="81"/>
      <c r="L7" s="81"/>
      <c r="M7" s="81"/>
      <c r="N7" s="175"/>
      <c r="O7" s="81"/>
      <c r="P7" s="81"/>
      <c r="Q7" s="81"/>
      <c r="R7" s="185"/>
      <c r="S7" s="81"/>
      <c r="T7" s="81"/>
      <c r="U7" s="81"/>
      <c r="V7" s="175"/>
      <c r="W7" s="81"/>
      <c r="X7" s="81"/>
      <c r="Y7" s="81"/>
      <c r="Z7" s="175"/>
      <c r="AA7" s="81"/>
      <c r="AB7" s="81"/>
      <c r="AC7" s="81"/>
      <c r="AD7" s="175"/>
      <c r="AE7" s="81"/>
      <c r="AF7" s="81"/>
      <c r="AG7" s="81"/>
      <c r="AH7" s="81"/>
    </row>
    <row r="8" spans="1:34" s="115" customFormat="1" ht="21" customHeight="1">
      <c r="A8" s="116"/>
      <c r="B8" s="117" t="s">
        <v>134</v>
      </c>
      <c r="C8" s="118">
        <f>C9+C51+C60+C82+C116+C128+C134</f>
        <v>16535138.52</v>
      </c>
      <c r="D8" s="118">
        <f>D9+D51+D60+D116+D128+D134</f>
        <v>14172608.32</v>
      </c>
      <c r="E8" s="118">
        <f>E9+E51+E60+E116+E128+E134</f>
        <v>14093409.29</v>
      </c>
      <c r="F8" s="173">
        <f>E8/D8</f>
        <v>0.994411823976802</v>
      </c>
      <c r="G8" s="118">
        <f>G9+G51+G60+G82+G116+G128+G134</f>
        <v>2761143.26</v>
      </c>
      <c r="H8" s="118">
        <f>H9+H51+H60+H116+H128+H134</f>
        <v>1295586.32</v>
      </c>
      <c r="I8" s="118">
        <f>I9+I51+I60+I116+I128+I134</f>
        <v>1295586.32</v>
      </c>
      <c r="J8" s="173">
        <f>I8/H8</f>
        <v>1</v>
      </c>
      <c r="K8" s="118">
        <f>K9+K51+K60+K116+K128+K134</f>
        <v>12510000</v>
      </c>
      <c r="L8" s="118">
        <f>L9+L51+L60+L116+L128+L134</f>
        <v>11665997.18</v>
      </c>
      <c r="M8" s="118">
        <f>M9+M51+M60+M116+M128+M134</f>
        <v>11654072.11</v>
      </c>
      <c r="N8" s="173">
        <f>M8/L8</f>
        <v>0.9989777924839169</v>
      </c>
      <c r="O8" s="118">
        <f>O9+O51+O60+O116+O128+O134</f>
        <v>24284.43</v>
      </c>
      <c r="P8" s="118">
        <f>P9+P51+P60+P116+P128+P134</f>
        <v>25109.43</v>
      </c>
      <c r="Q8" s="118">
        <f>Q9+Q51+Q60+Q116+Q128+Q134</f>
        <v>8064.219999999999</v>
      </c>
      <c r="R8" s="186">
        <f>Q8/P8</f>
        <v>0.32116300529323044</v>
      </c>
      <c r="S8" s="118">
        <f>S9+S51+S60+S116+S128+S134</f>
        <v>667913.1900000001</v>
      </c>
      <c r="T8" s="118">
        <f>T9+T51+T60+T116+T128+T134</f>
        <v>625955</v>
      </c>
      <c r="U8" s="118">
        <f>U9+U51+U60+U116+U128+U134</f>
        <v>593394.21</v>
      </c>
      <c r="V8" s="173">
        <f>U8/T8</f>
        <v>0.9479822191691095</v>
      </c>
      <c r="W8" s="118">
        <f>W9+W51+W60+W116+W128+W134</f>
        <v>531000</v>
      </c>
      <c r="X8" s="118">
        <f>X9+X51+X60+X116+X128+X134</f>
        <v>509645</v>
      </c>
      <c r="Y8" s="118">
        <f>Y9+Y51+Y60+Y116+Y128+Y134</f>
        <v>509145.52</v>
      </c>
      <c r="Z8" s="173">
        <f>Y8/X8</f>
        <v>0.9990199452560116</v>
      </c>
      <c r="AA8" s="118">
        <f>AA9+AA51+AA60+AA116+AA128+AA134</f>
        <v>40797.64</v>
      </c>
      <c r="AB8" s="118">
        <f>AB9+AB51+AB60+AB116+AB128+AB134</f>
        <v>50315.39</v>
      </c>
      <c r="AC8" s="118">
        <f>AC9+AC51+AC60+AC116+AC128+AC134</f>
        <v>33146.91</v>
      </c>
      <c r="AD8" s="173">
        <f>AC8/AB8</f>
        <v>0.6587827302938525</v>
      </c>
      <c r="AE8" s="118">
        <f>AE9+AE51+AE60+AE116+AE128+AE134</f>
        <v>0</v>
      </c>
      <c r="AF8" s="118">
        <f>AF9+AF51+AF60+AF116+AF128+AF134</f>
        <v>0</v>
      </c>
      <c r="AG8" s="118">
        <f>AG9+AG51+AG60+AG116+AG128+AG134</f>
        <v>15126998.51</v>
      </c>
      <c r="AH8" s="118">
        <f>AH9+AH51+AH60+AH116+AH128+AH134</f>
        <v>15126998.51</v>
      </c>
    </row>
    <row r="9" spans="1:34" s="5" customFormat="1" ht="51">
      <c r="A9" s="106" t="s">
        <v>39</v>
      </c>
      <c r="B9" s="89" t="s">
        <v>36</v>
      </c>
      <c r="C9" s="90">
        <f>SUM(C10+C43)</f>
        <v>622611.17</v>
      </c>
      <c r="D9" s="90">
        <f aca="true" t="shared" si="0" ref="D9:E11">H9+L9+P9+T9+X9+AB9</f>
        <v>619723.25</v>
      </c>
      <c r="E9" s="90">
        <f t="shared" si="0"/>
        <v>619723.25</v>
      </c>
      <c r="F9" s="172">
        <f>E9/D9</f>
        <v>1</v>
      </c>
      <c r="G9" s="90">
        <f>SUM(G10+G43)</f>
        <v>622611.17</v>
      </c>
      <c r="H9" s="90">
        <f>H10+H43</f>
        <v>619723.25</v>
      </c>
      <c r="I9" s="90">
        <f>I10+I43</f>
        <v>619723.25</v>
      </c>
      <c r="J9" s="172">
        <f>I9/H9</f>
        <v>1</v>
      </c>
      <c r="K9" s="90">
        <f>SUM(K10+K43)</f>
        <v>0</v>
      </c>
      <c r="L9" s="90">
        <f>SUM(L10+L43)</f>
        <v>0</v>
      </c>
      <c r="M9" s="90">
        <f>SUM(M10+M43)</f>
        <v>0</v>
      </c>
      <c r="N9" s="172" t="e">
        <f>M9/L9</f>
        <v>#DIV/0!</v>
      </c>
      <c r="O9" s="90">
        <f>SUM(O10+O43)</f>
        <v>0</v>
      </c>
      <c r="P9" s="90">
        <f>SUM(P10+P43)</f>
        <v>0</v>
      </c>
      <c r="Q9" s="90">
        <f>SUM(Q10+Q43)</f>
        <v>0</v>
      </c>
      <c r="R9" s="187" t="e">
        <f>Q9/P9</f>
        <v>#DIV/0!</v>
      </c>
      <c r="S9" s="90">
        <f>SUM(S10+S43)</f>
        <v>0</v>
      </c>
      <c r="T9" s="90">
        <f>SUM(T10+T43)</f>
        <v>0</v>
      </c>
      <c r="U9" s="90">
        <f>SUM(U10+U43)</f>
        <v>0</v>
      </c>
      <c r="V9" s="172" t="e">
        <f>U9/T9</f>
        <v>#DIV/0!</v>
      </c>
      <c r="W9" s="90">
        <f>SUM(W10+W43)</f>
        <v>0</v>
      </c>
      <c r="X9" s="90">
        <f>SUM(X10+X43)</f>
        <v>0</v>
      </c>
      <c r="Y9" s="90">
        <f>SUM(Y10+Y43)</f>
        <v>0</v>
      </c>
      <c r="Z9" s="172" t="e">
        <f>Y9/X9</f>
        <v>#DIV/0!</v>
      </c>
      <c r="AA9" s="90">
        <f>SUM(AA10+AA43)</f>
        <v>0</v>
      </c>
      <c r="AB9" s="90">
        <f>SUM(AB10+AB43)</f>
        <v>0</v>
      </c>
      <c r="AC9" s="90">
        <f>SUM(AC10+AC43)</f>
        <v>0</v>
      </c>
      <c r="AD9" s="172" t="e">
        <f>AC9/AB9</f>
        <v>#DIV/0!</v>
      </c>
      <c r="AE9" s="90">
        <f>SUM(AE10+AE43)</f>
        <v>0</v>
      </c>
      <c r="AF9" s="90">
        <f>SUM(AF10+AF43)</f>
        <v>0</v>
      </c>
      <c r="AG9" s="90">
        <f>SUM(AG10+AG43)</f>
        <v>622611.17</v>
      </c>
      <c r="AH9" s="90">
        <f>SUM(AH10+AH43)</f>
        <v>622611.17</v>
      </c>
    </row>
    <row r="10" spans="1:34" s="5" customFormat="1" ht="51">
      <c r="A10" s="107" t="s">
        <v>47</v>
      </c>
      <c r="B10" s="91" t="s">
        <v>37</v>
      </c>
      <c r="C10" s="92">
        <f>SUM(C11)</f>
        <v>516875</v>
      </c>
      <c r="D10" s="92">
        <f t="shared" si="0"/>
        <v>513987.08</v>
      </c>
      <c r="E10" s="92">
        <f t="shared" si="0"/>
        <v>513987.08</v>
      </c>
      <c r="F10" s="176">
        <f>E10/D10</f>
        <v>1</v>
      </c>
      <c r="G10" s="92">
        <f>SUM(G11)</f>
        <v>516875</v>
      </c>
      <c r="H10" s="92">
        <f>H11</f>
        <v>513987.08</v>
      </c>
      <c r="I10" s="92">
        <f>I11</f>
        <v>513987.08</v>
      </c>
      <c r="J10" s="176">
        <f>I10/H10</f>
        <v>1</v>
      </c>
      <c r="K10" s="92">
        <f>SUM(K11)</f>
        <v>0</v>
      </c>
      <c r="L10" s="92">
        <f>SUM(L11)</f>
        <v>0</v>
      </c>
      <c r="M10" s="92">
        <f>SUM(M11)</f>
        <v>0</v>
      </c>
      <c r="N10" s="176" t="e">
        <f>M10/L10</f>
        <v>#DIV/0!</v>
      </c>
      <c r="O10" s="92">
        <f>SUM(O11)</f>
        <v>0</v>
      </c>
      <c r="P10" s="92">
        <f>SUM(P11)</f>
        <v>0</v>
      </c>
      <c r="Q10" s="92">
        <f>SUM(Q11)</f>
        <v>0</v>
      </c>
      <c r="R10" s="188" t="e">
        <f>Q10/P10</f>
        <v>#DIV/0!</v>
      </c>
      <c r="S10" s="92">
        <f>SUM(S11)</f>
        <v>0</v>
      </c>
      <c r="T10" s="92">
        <f>SUM(T11)</f>
        <v>0</v>
      </c>
      <c r="U10" s="92">
        <f>SUM(U11)</f>
        <v>0</v>
      </c>
      <c r="V10" s="176" t="e">
        <f>U10/T10</f>
        <v>#DIV/0!</v>
      </c>
      <c r="W10" s="92">
        <f>SUM(W11)</f>
        <v>0</v>
      </c>
      <c r="X10" s="92">
        <f>SUM(X11)</f>
        <v>0</v>
      </c>
      <c r="Y10" s="92">
        <f>SUM(Y11)</f>
        <v>0</v>
      </c>
      <c r="Z10" s="176" t="e">
        <f>Y10/X10</f>
        <v>#DIV/0!</v>
      </c>
      <c r="AA10" s="92">
        <f>SUM(AA11)</f>
        <v>0</v>
      </c>
      <c r="AB10" s="92">
        <f>SUM(AB11)</f>
        <v>0</v>
      </c>
      <c r="AC10" s="92">
        <f>SUM(AC11)</f>
        <v>0</v>
      </c>
      <c r="AD10" s="176" t="e">
        <f>AC10/AB10</f>
        <v>#DIV/0!</v>
      </c>
      <c r="AE10" s="92">
        <f>SUM(AE11)</f>
        <v>0</v>
      </c>
      <c r="AF10" s="92">
        <f>SUM(AF11)</f>
        <v>0</v>
      </c>
      <c r="AG10" s="92">
        <f>SUM(AG11)</f>
        <v>516875</v>
      </c>
      <c r="AH10" s="92">
        <f>SUM(AH11)</f>
        <v>516875</v>
      </c>
    </row>
    <row r="11" spans="1:34" s="5" customFormat="1" ht="12.75">
      <c r="A11" s="54">
        <v>3</v>
      </c>
      <c r="B11" s="82" t="s">
        <v>34</v>
      </c>
      <c r="C11" s="86">
        <f>SUM(C12+C37+C40)</f>
        <v>516875</v>
      </c>
      <c r="D11" s="86">
        <f t="shared" si="0"/>
        <v>513987.08</v>
      </c>
      <c r="E11" s="86">
        <f t="shared" si="0"/>
        <v>513987.08</v>
      </c>
      <c r="F11" s="177">
        <f>E11/D11</f>
        <v>1</v>
      </c>
      <c r="G11" s="86">
        <f>SUM(G12+G37+G40)</f>
        <v>516875</v>
      </c>
      <c r="H11" s="86">
        <f>H12+H37+H40</f>
        <v>513987.08</v>
      </c>
      <c r="I11" s="86">
        <f>I12+I37+I40</f>
        <v>513987.08</v>
      </c>
      <c r="J11" s="177">
        <f>I11/H11</f>
        <v>1</v>
      </c>
      <c r="K11" s="86">
        <f>SUM(K12+K37+K40)</f>
        <v>0</v>
      </c>
      <c r="L11" s="86">
        <f>SUM(L12+L37+L40)</f>
        <v>0</v>
      </c>
      <c r="M11" s="86">
        <f>SUM(M12+M37+M40)</f>
        <v>0</v>
      </c>
      <c r="N11" s="177" t="e">
        <f>M11/L11</f>
        <v>#DIV/0!</v>
      </c>
      <c r="O11" s="86">
        <f>SUM(O12+O37+O40)</f>
        <v>0</v>
      </c>
      <c r="P11" s="86">
        <f>SUM(P12+P37+P40)</f>
        <v>0</v>
      </c>
      <c r="Q11" s="86">
        <f>SUM(Q12+Q37+Q40)</f>
        <v>0</v>
      </c>
      <c r="R11" s="189" t="e">
        <f>Q11/P11</f>
        <v>#DIV/0!</v>
      </c>
      <c r="S11" s="86">
        <f>SUM(S12+S37+S40)</f>
        <v>0</v>
      </c>
      <c r="T11" s="86">
        <f>SUM(T12+T37+T40)</f>
        <v>0</v>
      </c>
      <c r="U11" s="86">
        <f>SUM(U12+U37+U40)</f>
        <v>0</v>
      </c>
      <c r="V11" s="177" t="e">
        <f>U11/T11</f>
        <v>#DIV/0!</v>
      </c>
      <c r="W11" s="86">
        <f>SUM(W12+W37+W40)</f>
        <v>0</v>
      </c>
      <c r="X11" s="86">
        <f>SUM(X12+X37+X40)</f>
        <v>0</v>
      </c>
      <c r="Y11" s="86">
        <f>SUM(Y12+Y37+Y40)</f>
        <v>0</v>
      </c>
      <c r="Z11" s="177" t="e">
        <f>Y11/X11</f>
        <v>#DIV/0!</v>
      </c>
      <c r="AA11" s="86">
        <f>SUM(AA12+AA37+AA40)</f>
        <v>0</v>
      </c>
      <c r="AB11" s="86">
        <f>SUM(AB12+AB37+AB40)</f>
        <v>0</v>
      </c>
      <c r="AC11" s="86">
        <f>SUM(AC12+AC37+AC40)</f>
        <v>0</v>
      </c>
      <c r="AD11" s="177" t="e">
        <f>AC11/AB11</f>
        <v>#DIV/0!</v>
      </c>
      <c r="AE11" s="86">
        <f>SUM(AE12+AE37+AE40)</f>
        <v>0</v>
      </c>
      <c r="AF11" s="86">
        <f>SUM(AF12+AF37+AF40)</f>
        <v>0</v>
      </c>
      <c r="AG11" s="86">
        <f>SUM(AG12+AG37+AG40)</f>
        <v>516875</v>
      </c>
      <c r="AH11" s="86">
        <f>SUM(AH12+AH37+AH40)</f>
        <v>516875</v>
      </c>
    </row>
    <row r="12" spans="1:34" s="5" customFormat="1" ht="12.75">
      <c r="A12" s="54">
        <v>32</v>
      </c>
      <c r="B12" s="82" t="s">
        <v>18</v>
      </c>
      <c r="C12" s="86">
        <f>SUM(C13+C17+C22+C31)</f>
        <v>477775</v>
      </c>
      <c r="D12" s="86">
        <f aca="true" t="shared" si="1" ref="D12:D42">H12+L12+P12+T12+X12+AB12</f>
        <v>478369</v>
      </c>
      <c r="E12" s="86">
        <f aca="true" t="shared" si="2" ref="E12:E42">I12+M12+Q12+U12+Y12+AC12</f>
        <v>478369</v>
      </c>
      <c r="F12" s="177">
        <f aca="true" t="shared" si="3" ref="F12:F42">E12/D12</f>
        <v>1</v>
      </c>
      <c r="G12" s="86">
        <f>SUM(G13+G17+G22+G31)</f>
        <v>477775</v>
      </c>
      <c r="H12" s="86">
        <f>H13+H17+H22+H31</f>
        <v>478369</v>
      </c>
      <c r="I12" s="86">
        <f>I13+I17+I22+I31</f>
        <v>478369</v>
      </c>
      <c r="J12" s="177">
        <f aca="true" t="shared" si="4" ref="J12:J42">I12/H12</f>
        <v>1</v>
      </c>
      <c r="K12" s="86">
        <f>SUM(K13+K17+K22+K31)</f>
        <v>0</v>
      </c>
      <c r="L12" s="86">
        <f>SUM(L13+L17+L22+L31)</f>
        <v>0</v>
      </c>
      <c r="M12" s="86">
        <f>SUM(M13+M17+M22+M31)</f>
        <v>0</v>
      </c>
      <c r="N12" s="177" t="e">
        <f aca="true" t="shared" si="5" ref="N12:N42">M12/L12</f>
        <v>#DIV/0!</v>
      </c>
      <c r="O12" s="86">
        <f>SUM(O13+O17+O22+O31)</f>
        <v>0</v>
      </c>
      <c r="P12" s="86">
        <f>SUM(P13+P17+P22+P31)</f>
        <v>0</v>
      </c>
      <c r="Q12" s="86">
        <f>SUM(Q13+Q17+Q22+Q31)</f>
        <v>0</v>
      </c>
      <c r="R12" s="189" t="e">
        <f aca="true" t="shared" si="6" ref="R12:R42">Q12/P12</f>
        <v>#DIV/0!</v>
      </c>
      <c r="S12" s="86">
        <f>SUM(S13+S17+S22+S31)</f>
        <v>0</v>
      </c>
      <c r="T12" s="86">
        <f>SUM(T13+T17+T22+T31)</f>
        <v>0</v>
      </c>
      <c r="U12" s="86">
        <f>SUM(U13+U17+U22+U31)</f>
        <v>0</v>
      </c>
      <c r="V12" s="177" t="e">
        <f aca="true" t="shared" si="7" ref="V12:V42">U12/T12</f>
        <v>#DIV/0!</v>
      </c>
      <c r="W12" s="86">
        <f>SUM(W13+W17+W22+W31)</f>
        <v>0</v>
      </c>
      <c r="X12" s="86">
        <f>SUM(X13+X17+X22+X31)</f>
        <v>0</v>
      </c>
      <c r="Y12" s="86">
        <f>SUM(Y13+Y17+Y22+Y31)</f>
        <v>0</v>
      </c>
      <c r="Z12" s="177" t="e">
        <f aca="true" t="shared" si="8" ref="Z12:Z42">Y12/X12</f>
        <v>#DIV/0!</v>
      </c>
      <c r="AA12" s="86">
        <f>SUM(AA13+AA17+AA22+AA31)</f>
        <v>0</v>
      </c>
      <c r="AB12" s="86">
        <f>SUM(AB13+AB17+AB22+AB31)</f>
        <v>0</v>
      </c>
      <c r="AC12" s="86">
        <f>SUM(AC13+AC17+AC22+AC31)</f>
        <v>0</v>
      </c>
      <c r="AD12" s="177" t="e">
        <f aca="true" t="shared" si="9" ref="AD12:AD42">AC12/AB12</f>
        <v>#DIV/0!</v>
      </c>
      <c r="AE12" s="86">
        <f>SUM(AE13+AE17+AE22+AE31)</f>
        <v>0</v>
      </c>
      <c r="AF12" s="86">
        <f>SUM(AF13+AF17+AF22+AF31)</f>
        <v>0</v>
      </c>
      <c r="AG12" s="86">
        <f>C12</f>
        <v>477775</v>
      </c>
      <c r="AH12" s="86">
        <f>C12</f>
        <v>477775</v>
      </c>
    </row>
    <row r="13" spans="1:34" s="84" customFormat="1" ht="12.75">
      <c r="A13" s="54">
        <v>321</v>
      </c>
      <c r="B13" s="82" t="s">
        <v>19</v>
      </c>
      <c r="C13" s="86">
        <f>SUM(C14:C16)</f>
        <v>21500</v>
      </c>
      <c r="D13" s="86">
        <f t="shared" si="1"/>
        <v>23150</v>
      </c>
      <c r="E13" s="86">
        <f t="shared" si="2"/>
        <v>23150</v>
      </c>
      <c r="F13" s="177">
        <f t="shared" si="3"/>
        <v>1</v>
      </c>
      <c r="G13" s="86">
        <f>SUM(G14:G16)</f>
        <v>21500</v>
      </c>
      <c r="H13" s="86">
        <f>H14+H15+H16</f>
        <v>23150</v>
      </c>
      <c r="I13" s="86">
        <f>I14+I15+I16</f>
        <v>23150</v>
      </c>
      <c r="J13" s="177">
        <f t="shared" si="4"/>
        <v>1</v>
      </c>
      <c r="K13" s="86">
        <f>SUM(K14:K16)</f>
        <v>0</v>
      </c>
      <c r="L13" s="86">
        <f>SUM(L14:L16)</f>
        <v>0</v>
      </c>
      <c r="M13" s="86">
        <f>SUM(M14:M16)</f>
        <v>0</v>
      </c>
      <c r="N13" s="177" t="e">
        <f t="shared" si="5"/>
        <v>#DIV/0!</v>
      </c>
      <c r="O13" s="86">
        <f>SUM(O14:O16)</f>
        <v>0</v>
      </c>
      <c r="P13" s="86">
        <f>SUM(P14:P16)</f>
        <v>0</v>
      </c>
      <c r="Q13" s="86">
        <f>SUM(Q14:Q16)</f>
        <v>0</v>
      </c>
      <c r="R13" s="189" t="e">
        <f t="shared" si="6"/>
        <v>#DIV/0!</v>
      </c>
      <c r="S13" s="86">
        <f>SUM(S14:S16)</f>
        <v>0</v>
      </c>
      <c r="T13" s="86">
        <f>SUM(T14:T16)</f>
        <v>0</v>
      </c>
      <c r="U13" s="86">
        <f>SUM(U14:U16)</f>
        <v>0</v>
      </c>
      <c r="V13" s="177" t="e">
        <f t="shared" si="7"/>
        <v>#DIV/0!</v>
      </c>
      <c r="W13" s="86">
        <f>SUM(W14:W16)</f>
        <v>0</v>
      </c>
      <c r="X13" s="86">
        <f>SUM(X14:X16)</f>
        <v>0</v>
      </c>
      <c r="Y13" s="86">
        <f>SUM(Y14:Y16)</f>
        <v>0</v>
      </c>
      <c r="Z13" s="177" t="e">
        <f t="shared" si="8"/>
        <v>#DIV/0!</v>
      </c>
      <c r="AA13" s="86">
        <f>SUM(AA14:AA16)</f>
        <v>0</v>
      </c>
      <c r="AB13" s="86">
        <f>SUM(AB14:AB16)</f>
        <v>0</v>
      </c>
      <c r="AC13" s="86">
        <f>SUM(AC14:AC16)</f>
        <v>0</v>
      </c>
      <c r="AD13" s="177" t="e">
        <f t="shared" si="9"/>
        <v>#DIV/0!</v>
      </c>
      <c r="AE13" s="86">
        <f>SUM(AE14:AE16)</f>
        <v>0</v>
      </c>
      <c r="AF13" s="86">
        <f>SUM(AF14:AF16)</f>
        <v>0</v>
      </c>
      <c r="AG13" s="86">
        <f>SUM(AG14:AG16)</f>
        <v>0</v>
      </c>
      <c r="AH13" s="86">
        <f>SUM(AH14:AH16)</f>
        <v>0</v>
      </c>
    </row>
    <row r="14" spans="1:34" ht="12.75">
      <c r="A14" s="108">
        <v>3211</v>
      </c>
      <c r="B14" s="76" t="s">
        <v>92</v>
      </c>
      <c r="C14" s="88">
        <f>G14+K14+O14+S14+W14+AA14+AE14+AF14</f>
        <v>10000</v>
      </c>
      <c r="D14" s="88">
        <f t="shared" si="1"/>
        <v>12040</v>
      </c>
      <c r="E14" s="88">
        <f t="shared" si="2"/>
        <v>12040</v>
      </c>
      <c r="F14" s="177">
        <f t="shared" si="3"/>
        <v>1</v>
      </c>
      <c r="G14" s="88">
        <v>10000</v>
      </c>
      <c r="H14" s="88">
        <v>12040</v>
      </c>
      <c r="I14" s="88">
        <v>12040</v>
      </c>
      <c r="J14" s="177">
        <f t="shared" si="4"/>
        <v>1</v>
      </c>
      <c r="K14" s="88">
        <v>0</v>
      </c>
      <c r="L14" s="88">
        <v>0</v>
      </c>
      <c r="M14" s="88">
        <v>0</v>
      </c>
      <c r="N14" s="177" t="e">
        <f t="shared" si="5"/>
        <v>#DIV/0!</v>
      </c>
      <c r="O14" s="88"/>
      <c r="P14" s="88"/>
      <c r="Q14" s="88"/>
      <c r="R14" s="189" t="e">
        <f t="shared" si="6"/>
        <v>#DIV/0!</v>
      </c>
      <c r="S14" s="88"/>
      <c r="T14" s="88"/>
      <c r="U14" s="88"/>
      <c r="V14" s="177" t="e">
        <f t="shared" si="7"/>
        <v>#DIV/0!</v>
      </c>
      <c r="W14" s="88"/>
      <c r="X14" s="88"/>
      <c r="Y14" s="88"/>
      <c r="Z14" s="177" t="e">
        <f t="shared" si="8"/>
        <v>#DIV/0!</v>
      </c>
      <c r="AA14" s="88"/>
      <c r="AB14" s="88"/>
      <c r="AC14" s="88"/>
      <c r="AD14" s="177" t="e">
        <f t="shared" si="9"/>
        <v>#DIV/0!</v>
      </c>
      <c r="AE14" s="88"/>
      <c r="AF14" s="88"/>
      <c r="AG14" s="88"/>
      <c r="AH14" s="88"/>
    </row>
    <row r="15" spans="1:34" ht="12.75">
      <c r="A15" s="108">
        <v>3213</v>
      </c>
      <c r="B15" s="76" t="s">
        <v>93</v>
      </c>
      <c r="C15" s="88">
        <f aca="true" t="shared" si="10" ref="C15:C42">G15+K15+O15+S15+W15+AA15+AE15+AF15</f>
        <v>9500</v>
      </c>
      <c r="D15" s="88">
        <f t="shared" si="1"/>
        <v>8950</v>
      </c>
      <c r="E15" s="88">
        <f t="shared" si="2"/>
        <v>8950</v>
      </c>
      <c r="F15" s="177">
        <f t="shared" si="3"/>
        <v>1</v>
      </c>
      <c r="G15" s="88">
        <v>9500</v>
      </c>
      <c r="H15" s="88">
        <v>8950</v>
      </c>
      <c r="I15" s="88">
        <v>8950</v>
      </c>
      <c r="J15" s="177">
        <f t="shared" si="4"/>
        <v>1</v>
      </c>
      <c r="K15" s="88">
        <v>0</v>
      </c>
      <c r="L15" s="88">
        <v>0</v>
      </c>
      <c r="M15" s="88">
        <v>0</v>
      </c>
      <c r="N15" s="177" t="e">
        <f t="shared" si="5"/>
        <v>#DIV/0!</v>
      </c>
      <c r="O15" s="88"/>
      <c r="P15" s="88"/>
      <c r="Q15" s="88"/>
      <c r="R15" s="189" t="e">
        <f t="shared" si="6"/>
        <v>#DIV/0!</v>
      </c>
      <c r="S15" s="88"/>
      <c r="T15" s="88"/>
      <c r="U15" s="88"/>
      <c r="V15" s="177" t="e">
        <f t="shared" si="7"/>
        <v>#DIV/0!</v>
      </c>
      <c r="W15" s="88"/>
      <c r="X15" s="88"/>
      <c r="Y15" s="88"/>
      <c r="Z15" s="177" t="e">
        <f t="shared" si="8"/>
        <v>#DIV/0!</v>
      </c>
      <c r="AA15" s="88"/>
      <c r="AB15" s="88"/>
      <c r="AC15" s="88"/>
      <c r="AD15" s="177" t="e">
        <f t="shared" si="9"/>
        <v>#DIV/0!</v>
      </c>
      <c r="AE15" s="88"/>
      <c r="AF15" s="88"/>
      <c r="AG15" s="88"/>
      <c r="AH15" s="88"/>
    </row>
    <row r="16" spans="1:34" ht="12.75">
      <c r="A16" s="108">
        <v>3214</v>
      </c>
      <c r="B16" s="76" t="s">
        <v>94</v>
      </c>
      <c r="C16" s="88">
        <f t="shared" si="10"/>
        <v>2000</v>
      </c>
      <c r="D16" s="88">
        <f t="shared" si="1"/>
        <v>2160</v>
      </c>
      <c r="E16" s="88">
        <f t="shared" si="2"/>
        <v>2160</v>
      </c>
      <c r="F16" s="177">
        <f t="shared" si="3"/>
        <v>1</v>
      </c>
      <c r="G16" s="88">
        <v>2000</v>
      </c>
      <c r="H16" s="88">
        <v>2160</v>
      </c>
      <c r="I16" s="88">
        <v>2160</v>
      </c>
      <c r="J16" s="177">
        <f t="shared" si="4"/>
        <v>1</v>
      </c>
      <c r="K16" s="88">
        <v>0</v>
      </c>
      <c r="L16" s="88">
        <v>0</v>
      </c>
      <c r="M16" s="88">
        <v>0</v>
      </c>
      <c r="N16" s="177" t="e">
        <f t="shared" si="5"/>
        <v>#DIV/0!</v>
      </c>
      <c r="O16" s="88"/>
      <c r="P16" s="88"/>
      <c r="Q16" s="88"/>
      <c r="R16" s="189" t="e">
        <f t="shared" si="6"/>
        <v>#DIV/0!</v>
      </c>
      <c r="S16" s="88"/>
      <c r="T16" s="88"/>
      <c r="U16" s="88"/>
      <c r="V16" s="177" t="e">
        <f t="shared" si="7"/>
        <v>#DIV/0!</v>
      </c>
      <c r="W16" s="88"/>
      <c r="X16" s="88"/>
      <c r="Y16" s="88"/>
      <c r="Z16" s="177" t="e">
        <f t="shared" si="8"/>
        <v>#DIV/0!</v>
      </c>
      <c r="AA16" s="88"/>
      <c r="AB16" s="88"/>
      <c r="AC16" s="88"/>
      <c r="AD16" s="177" t="e">
        <f t="shared" si="9"/>
        <v>#DIV/0!</v>
      </c>
      <c r="AE16" s="88"/>
      <c r="AF16" s="88"/>
      <c r="AG16" s="88"/>
      <c r="AH16" s="88"/>
    </row>
    <row r="17" spans="1:34" s="84" customFormat="1" ht="12.75">
      <c r="A17" s="54">
        <v>322</v>
      </c>
      <c r="B17" s="82" t="s">
        <v>20</v>
      </c>
      <c r="C17" s="86">
        <f t="shared" si="10"/>
        <v>318800</v>
      </c>
      <c r="D17" s="86">
        <f t="shared" si="1"/>
        <v>324325</v>
      </c>
      <c r="E17" s="86">
        <f t="shared" si="2"/>
        <v>324325</v>
      </c>
      <c r="F17" s="177">
        <f t="shared" si="3"/>
        <v>1</v>
      </c>
      <c r="G17" s="86">
        <f>SUM(G18:G21)</f>
        <v>318800</v>
      </c>
      <c r="H17" s="86">
        <f>H18+H19+H20+H21</f>
        <v>324325</v>
      </c>
      <c r="I17" s="86">
        <f>I18+I19+I20+I21</f>
        <v>324325</v>
      </c>
      <c r="J17" s="177">
        <f t="shared" si="4"/>
        <v>1</v>
      </c>
      <c r="K17" s="86">
        <f>SUM(K18:K21)</f>
        <v>0</v>
      </c>
      <c r="L17" s="86">
        <f>SUM(L18:L21)</f>
        <v>0</v>
      </c>
      <c r="M17" s="86">
        <f>SUM(M18:M21)</f>
        <v>0</v>
      </c>
      <c r="N17" s="177" t="e">
        <f t="shared" si="5"/>
        <v>#DIV/0!</v>
      </c>
      <c r="O17" s="86">
        <f>SUM(O18:O21)</f>
        <v>0</v>
      </c>
      <c r="P17" s="86">
        <f>SUM(P18:P21)</f>
        <v>0</v>
      </c>
      <c r="Q17" s="86">
        <f>SUM(Q18:Q21)</f>
        <v>0</v>
      </c>
      <c r="R17" s="189" t="e">
        <f t="shared" si="6"/>
        <v>#DIV/0!</v>
      </c>
      <c r="S17" s="86">
        <f>SUM(S18:S21)</f>
        <v>0</v>
      </c>
      <c r="T17" s="86">
        <f>SUM(T18:T21)</f>
        <v>0</v>
      </c>
      <c r="U17" s="86">
        <f>SUM(U18:U21)</f>
        <v>0</v>
      </c>
      <c r="V17" s="177" t="e">
        <f t="shared" si="7"/>
        <v>#DIV/0!</v>
      </c>
      <c r="W17" s="86">
        <f>SUM(W18:W21)</f>
        <v>0</v>
      </c>
      <c r="X17" s="86">
        <f>SUM(X18:X21)</f>
        <v>0</v>
      </c>
      <c r="Y17" s="86">
        <f>SUM(Y18:Y21)</f>
        <v>0</v>
      </c>
      <c r="Z17" s="177" t="e">
        <f t="shared" si="8"/>
        <v>#DIV/0!</v>
      </c>
      <c r="AA17" s="86">
        <f>SUM(AA18:AA21)</f>
        <v>0</v>
      </c>
      <c r="AB17" s="86">
        <f>SUM(AB18:AB21)</f>
        <v>0</v>
      </c>
      <c r="AC17" s="86">
        <f>SUM(AC18:AC21)</f>
        <v>0</v>
      </c>
      <c r="AD17" s="177" t="e">
        <f t="shared" si="9"/>
        <v>#DIV/0!</v>
      </c>
      <c r="AE17" s="86">
        <f>SUM(AE18:AE21)</f>
        <v>0</v>
      </c>
      <c r="AF17" s="86">
        <f>SUM(AF18:AF21)</f>
        <v>0</v>
      </c>
      <c r="AG17" s="86">
        <f>SUM(AG18:AG21)</f>
        <v>0</v>
      </c>
      <c r="AH17" s="86">
        <f>SUM(AH18:AH21)</f>
        <v>0</v>
      </c>
    </row>
    <row r="18" spans="1:34" ht="25.5">
      <c r="A18" s="108">
        <v>3221</v>
      </c>
      <c r="B18" s="76" t="s">
        <v>95</v>
      </c>
      <c r="C18" s="88">
        <f t="shared" si="10"/>
        <v>93800</v>
      </c>
      <c r="D18" s="88">
        <f t="shared" si="1"/>
        <v>140098.92</v>
      </c>
      <c r="E18" s="88">
        <f t="shared" si="2"/>
        <v>140098.92</v>
      </c>
      <c r="F18" s="177">
        <f t="shared" si="3"/>
        <v>1</v>
      </c>
      <c r="G18" s="88">
        <v>93800</v>
      </c>
      <c r="H18" s="88">
        <v>140098.92</v>
      </c>
      <c r="I18" s="88">
        <v>140098.92</v>
      </c>
      <c r="J18" s="177">
        <f t="shared" si="4"/>
        <v>1</v>
      </c>
      <c r="K18" s="88">
        <v>0</v>
      </c>
      <c r="L18" s="88">
        <v>0</v>
      </c>
      <c r="M18" s="88">
        <v>0</v>
      </c>
      <c r="N18" s="177" t="e">
        <f t="shared" si="5"/>
        <v>#DIV/0!</v>
      </c>
      <c r="O18" s="88"/>
      <c r="P18" s="88"/>
      <c r="Q18" s="88"/>
      <c r="R18" s="189" t="e">
        <f t="shared" si="6"/>
        <v>#DIV/0!</v>
      </c>
      <c r="S18" s="88"/>
      <c r="T18" s="88"/>
      <c r="U18" s="88"/>
      <c r="V18" s="177" t="e">
        <f t="shared" si="7"/>
        <v>#DIV/0!</v>
      </c>
      <c r="W18" s="88"/>
      <c r="X18" s="88"/>
      <c r="Y18" s="88"/>
      <c r="Z18" s="177" t="e">
        <f t="shared" si="8"/>
        <v>#DIV/0!</v>
      </c>
      <c r="AA18" s="88"/>
      <c r="AB18" s="88"/>
      <c r="AC18" s="88"/>
      <c r="AD18" s="177" t="e">
        <f t="shared" si="9"/>
        <v>#DIV/0!</v>
      </c>
      <c r="AE18" s="88"/>
      <c r="AF18" s="88"/>
      <c r="AG18" s="88"/>
      <c r="AH18" s="88"/>
    </row>
    <row r="19" spans="1:34" ht="12.75">
      <c r="A19" s="108">
        <v>3223</v>
      </c>
      <c r="B19" s="76" t="s">
        <v>96</v>
      </c>
      <c r="C19" s="88">
        <f t="shared" si="10"/>
        <v>220000</v>
      </c>
      <c r="D19" s="88">
        <f t="shared" si="1"/>
        <v>175138.56</v>
      </c>
      <c r="E19" s="88">
        <f t="shared" si="2"/>
        <v>175138.56</v>
      </c>
      <c r="F19" s="177">
        <f t="shared" si="3"/>
        <v>1</v>
      </c>
      <c r="G19" s="88">
        <v>220000</v>
      </c>
      <c r="H19" s="88">
        <v>175138.56</v>
      </c>
      <c r="I19" s="88">
        <v>175138.56</v>
      </c>
      <c r="J19" s="177">
        <f t="shared" si="4"/>
        <v>1</v>
      </c>
      <c r="K19" s="88">
        <v>0</v>
      </c>
      <c r="L19" s="88">
        <v>0</v>
      </c>
      <c r="M19" s="88">
        <v>0</v>
      </c>
      <c r="N19" s="177" t="e">
        <f t="shared" si="5"/>
        <v>#DIV/0!</v>
      </c>
      <c r="O19" s="88"/>
      <c r="P19" s="88"/>
      <c r="Q19" s="88"/>
      <c r="R19" s="189" t="e">
        <f t="shared" si="6"/>
        <v>#DIV/0!</v>
      </c>
      <c r="S19" s="88"/>
      <c r="T19" s="88"/>
      <c r="U19" s="88"/>
      <c r="V19" s="177" t="e">
        <f t="shared" si="7"/>
        <v>#DIV/0!</v>
      </c>
      <c r="W19" s="88"/>
      <c r="X19" s="88"/>
      <c r="Y19" s="88"/>
      <c r="Z19" s="177" t="e">
        <f t="shared" si="8"/>
        <v>#DIV/0!</v>
      </c>
      <c r="AA19" s="88"/>
      <c r="AB19" s="88"/>
      <c r="AC19" s="88"/>
      <c r="AD19" s="177" t="e">
        <f t="shared" si="9"/>
        <v>#DIV/0!</v>
      </c>
      <c r="AE19" s="88"/>
      <c r="AF19" s="88"/>
      <c r="AG19" s="88"/>
      <c r="AH19" s="88"/>
    </row>
    <row r="20" spans="1:34" ht="12.75">
      <c r="A20" s="108">
        <v>3225</v>
      </c>
      <c r="B20" s="76" t="s">
        <v>97</v>
      </c>
      <c r="C20" s="88">
        <f t="shared" si="10"/>
        <v>5000</v>
      </c>
      <c r="D20" s="88">
        <f t="shared" si="1"/>
        <v>7179.52</v>
      </c>
      <c r="E20" s="88">
        <f t="shared" si="2"/>
        <v>7179.52</v>
      </c>
      <c r="F20" s="177">
        <f t="shared" si="3"/>
        <v>1</v>
      </c>
      <c r="G20" s="88">
        <v>5000</v>
      </c>
      <c r="H20" s="88">
        <v>7179.52</v>
      </c>
      <c r="I20" s="88">
        <v>7179.52</v>
      </c>
      <c r="J20" s="177">
        <f t="shared" si="4"/>
        <v>1</v>
      </c>
      <c r="K20" s="88">
        <v>0</v>
      </c>
      <c r="L20" s="88">
        <v>0</v>
      </c>
      <c r="M20" s="88">
        <v>0</v>
      </c>
      <c r="N20" s="177" t="e">
        <f t="shared" si="5"/>
        <v>#DIV/0!</v>
      </c>
      <c r="O20" s="88"/>
      <c r="P20" s="88"/>
      <c r="Q20" s="88"/>
      <c r="R20" s="189" t="e">
        <f t="shared" si="6"/>
        <v>#DIV/0!</v>
      </c>
      <c r="S20" s="88"/>
      <c r="T20" s="88"/>
      <c r="U20" s="88"/>
      <c r="V20" s="177" t="e">
        <f t="shared" si="7"/>
        <v>#DIV/0!</v>
      </c>
      <c r="W20" s="88"/>
      <c r="X20" s="88"/>
      <c r="Y20" s="88"/>
      <c r="Z20" s="177" t="e">
        <f t="shared" si="8"/>
        <v>#DIV/0!</v>
      </c>
      <c r="AA20" s="88"/>
      <c r="AB20" s="88"/>
      <c r="AC20" s="88"/>
      <c r="AD20" s="177" t="e">
        <f t="shared" si="9"/>
        <v>#DIV/0!</v>
      </c>
      <c r="AE20" s="88"/>
      <c r="AF20" s="88"/>
      <c r="AG20" s="88"/>
      <c r="AH20" s="88"/>
    </row>
    <row r="21" spans="1:34" ht="25.5">
      <c r="A21" s="108">
        <v>3227</v>
      </c>
      <c r="B21" s="76" t="s">
        <v>98</v>
      </c>
      <c r="C21" s="88">
        <f t="shared" si="10"/>
        <v>0</v>
      </c>
      <c r="D21" s="88">
        <f t="shared" si="1"/>
        <v>1908</v>
      </c>
      <c r="E21" s="88">
        <f t="shared" si="2"/>
        <v>1908</v>
      </c>
      <c r="F21" s="177">
        <f t="shared" si="3"/>
        <v>1</v>
      </c>
      <c r="G21" s="88">
        <v>0</v>
      </c>
      <c r="H21" s="88">
        <v>1908</v>
      </c>
      <c r="I21" s="88">
        <v>1908</v>
      </c>
      <c r="J21" s="177">
        <f t="shared" si="4"/>
        <v>1</v>
      </c>
      <c r="K21" s="88">
        <v>0</v>
      </c>
      <c r="L21" s="88">
        <v>0</v>
      </c>
      <c r="M21" s="88">
        <v>0</v>
      </c>
      <c r="N21" s="177" t="e">
        <f t="shared" si="5"/>
        <v>#DIV/0!</v>
      </c>
      <c r="O21" s="88"/>
      <c r="P21" s="88"/>
      <c r="Q21" s="88"/>
      <c r="R21" s="189" t="e">
        <f t="shared" si="6"/>
        <v>#DIV/0!</v>
      </c>
      <c r="S21" s="88"/>
      <c r="T21" s="88"/>
      <c r="U21" s="88"/>
      <c r="V21" s="177" t="e">
        <f t="shared" si="7"/>
        <v>#DIV/0!</v>
      </c>
      <c r="W21" s="88"/>
      <c r="X21" s="88"/>
      <c r="Y21" s="88"/>
      <c r="Z21" s="177" t="e">
        <f t="shared" si="8"/>
        <v>#DIV/0!</v>
      </c>
      <c r="AA21" s="88"/>
      <c r="AB21" s="88"/>
      <c r="AC21" s="88"/>
      <c r="AD21" s="177" t="e">
        <f t="shared" si="9"/>
        <v>#DIV/0!</v>
      </c>
      <c r="AE21" s="88"/>
      <c r="AF21" s="88"/>
      <c r="AG21" s="88"/>
      <c r="AH21" s="88"/>
    </row>
    <row r="22" spans="1:34" s="84" customFormat="1" ht="12.75">
      <c r="A22" s="54">
        <v>323</v>
      </c>
      <c r="B22" s="82" t="s">
        <v>21</v>
      </c>
      <c r="C22" s="86">
        <f t="shared" si="10"/>
        <v>132975</v>
      </c>
      <c r="D22" s="86">
        <f t="shared" si="1"/>
        <v>126394</v>
      </c>
      <c r="E22" s="86">
        <f t="shared" si="2"/>
        <v>126394</v>
      </c>
      <c r="F22" s="177">
        <f t="shared" si="3"/>
        <v>1</v>
      </c>
      <c r="G22" s="86">
        <f>SUM(G23:G30)</f>
        <v>132975</v>
      </c>
      <c r="H22" s="86">
        <f>H23+H24+H25+H26+H27+H28+H29+H30</f>
        <v>126394</v>
      </c>
      <c r="I22" s="86">
        <f>I23+I24+I25+I26+I27+I28+I29+I30</f>
        <v>126394</v>
      </c>
      <c r="J22" s="177">
        <f t="shared" si="4"/>
        <v>1</v>
      </c>
      <c r="K22" s="86">
        <f>SUM(K23:K30)</f>
        <v>0</v>
      </c>
      <c r="L22" s="86">
        <f>SUM(L23:L30)</f>
        <v>0</v>
      </c>
      <c r="M22" s="86">
        <f>SUM(M23:M30)</f>
        <v>0</v>
      </c>
      <c r="N22" s="177" t="e">
        <f t="shared" si="5"/>
        <v>#DIV/0!</v>
      </c>
      <c r="O22" s="86">
        <f>SUM(O23:O30)</f>
        <v>0</v>
      </c>
      <c r="P22" s="86">
        <f>SUM(P23:P30)</f>
        <v>0</v>
      </c>
      <c r="Q22" s="86">
        <f>SUM(Q23:Q30)</f>
        <v>0</v>
      </c>
      <c r="R22" s="189" t="e">
        <f t="shared" si="6"/>
        <v>#DIV/0!</v>
      </c>
      <c r="S22" s="86">
        <f>SUM(S23:S30)</f>
        <v>0</v>
      </c>
      <c r="T22" s="86">
        <f>SUM(T23:T30)</f>
        <v>0</v>
      </c>
      <c r="U22" s="86">
        <f>SUM(U23:U30)</f>
        <v>0</v>
      </c>
      <c r="V22" s="177" t="e">
        <f t="shared" si="7"/>
        <v>#DIV/0!</v>
      </c>
      <c r="W22" s="86">
        <f>SUM(W23:W30)</f>
        <v>0</v>
      </c>
      <c r="X22" s="86">
        <f>SUM(X23:X30)</f>
        <v>0</v>
      </c>
      <c r="Y22" s="86">
        <f>SUM(Y23:Y30)</f>
        <v>0</v>
      </c>
      <c r="Z22" s="177" t="e">
        <f t="shared" si="8"/>
        <v>#DIV/0!</v>
      </c>
      <c r="AA22" s="86">
        <f>SUM(AA23:AA30)</f>
        <v>0</v>
      </c>
      <c r="AB22" s="86">
        <f>SUM(AB23:AB30)</f>
        <v>0</v>
      </c>
      <c r="AC22" s="86">
        <f>SUM(AC23:AC30)</f>
        <v>0</v>
      </c>
      <c r="AD22" s="177" t="e">
        <f t="shared" si="9"/>
        <v>#DIV/0!</v>
      </c>
      <c r="AE22" s="86">
        <f>SUM(AE23:AE30)</f>
        <v>0</v>
      </c>
      <c r="AF22" s="86">
        <f>SUM(AF23:AF30)</f>
        <v>0</v>
      </c>
      <c r="AG22" s="86">
        <f>SUM(AG23:AG30)</f>
        <v>0</v>
      </c>
      <c r="AH22" s="86">
        <f>SUM(AH23:AH30)</f>
        <v>0</v>
      </c>
    </row>
    <row r="23" spans="1:34" ht="12.75">
      <c r="A23" s="108">
        <v>3231</v>
      </c>
      <c r="B23" s="76" t="s">
        <v>99</v>
      </c>
      <c r="C23" s="88">
        <f t="shared" si="10"/>
        <v>22000</v>
      </c>
      <c r="D23" s="88">
        <f t="shared" si="1"/>
        <v>20054.42</v>
      </c>
      <c r="E23" s="88">
        <f t="shared" si="2"/>
        <v>20054.42</v>
      </c>
      <c r="F23" s="177">
        <f t="shared" si="3"/>
        <v>1</v>
      </c>
      <c r="G23" s="88">
        <v>22000</v>
      </c>
      <c r="H23" s="88">
        <v>20054.42</v>
      </c>
      <c r="I23" s="88">
        <v>20054.42</v>
      </c>
      <c r="J23" s="177">
        <f t="shared" si="4"/>
        <v>1</v>
      </c>
      <c r="K23" s="88">
        <v>0</v>
      </c>
      <c r="L23" s="88">
        <v>0</v>
      </c>
      <c r="M23" s="88">
        <v>0</v>
      </c>
      <c r="N23" s="177" t="e">
        <f t="shared" si="5"/>
        <v>#DIV/0!</v>
      </c>
      <c r="O23" s="88"/>
      <c r="P23" s="88"/>
      <c r="Q23" s="88"/>
      <c r="R23" s="189" t="e">
        <f t="shared" si="6"/>
        <v>#DIV/0!</v>
      </c>
      <c r="S23" s="88"/>
      <c r="T23" s="88"/>
      <c r="U23" s="88"/>
      <c r="V23" s="177" t="e">
        <f t="shared" si="7"/>
        <v>#DIV/0!</v>
      </c>
      <c r="W23" s="88"/>
      <c r="X23" s="88"/>
      <c r="Y23" s="88"/>
      <c r="Z23" s="177" t="e">
        <f t="shared" si="8"/>
        <v>#DIV/0!</v>
      </c>
      <c r="AA23" s="88"/>
      <c r="AB23" s="88"/>
      <c r="AC23" s="88"/>
      <c r="AD23" s="177" t="e">
        <f t="shared" si="9"/>
        <v>#DIV/0!</v>
      </c>
      <c r="AE23" s="88"/>
      <c r="AF23" s="88"/>
      <c r="AG23" s="88"/>
      <c r="AH23" s="88"/>
    </row>
    <row r="24" spans="1:34" ht="12.75">
      <c r="A24" s="108">
        <v>3233</v>
      </c>
      <c r="B24" s="76" t="s">
        <v>167</v>
      </c>
      <c r="C24" s="88">
        <f t="shared" si="10"/>
        <v>100</v>
      </c>
      <c r="D24" s="88">
        <f t="shared" si="1"/>
        <v>0</v>
      </c>
      <c r="E24" s="88">
        <f t="shared" si="2"/>
        <v>0</v>
      </c>
      <c r="F24" s="177" t="e">
        <f t="shared" si="3"/>
        <v>#DIV/0!</v>
      </c>
      <c r="G24" s="88">
        <v>100</v>
      </c>
      <c r="H24" s="88">
        <v>0</v>
      </c>
      <c r="I24" s="88">
        <v>0</v>
      </c>
      <c r="J24" s="177" t="e">
        <f t="shared" si="4"/>
        <v>#DIV/0!</v>
      </c>
      <c r="K24" s="88">
        <v>0</v>
      </c>
      <c r="L24" s="88">
        <v>0</v>
      </c>
      <c r="M24" s="88">
        <v>0</v>
      </c>
      <c r="N24" s="177" t="e">
        <f t="shared" si="5"/>
        <v>#DIV/0!</v>
      </c>
      <c r="O24" s="88"/>
      <c r="P24" s="88"/>
      <c r="Q24" s="88"/>
      <c r="R24" s="189" t="e">
        <f t="shared" si="6"/>
        <v>#DIV/0!</v>
      </c>
      <c r="S24" s="88"/>
      <c r="T24" s="88"/>
      <c r="U24" s="88"/>
      <c r="V24" s="177" t="e">
        <f t="shared" si="7"/>
        <v>#DIV/0!</v>
      </c>
      <c r="W24" s="88"/>
      <c r="X24" s="88"/>
      <c r="Y24" s="88"/>
      <c r="Z24" s="177" t="e">
        <f t="shared" si="8"/>
        <v>#DIV/0!</v>
      </c>
      <c r="AA24" s="88"/>
      <c r="AB24" s="88"/>
      <c r="AC24" s="88"/>
      <c r="AD24" s="177" t="e">
        <f t="shared" si="9"/>
        <v>#DIV/0!</v>
      </c>
      <c r="AE24" s="88"/>
      <c r="AF24" s="88"/>
      <c r="AG24" s="88"/>
      <c r="AH24" s="88"/>
    </row>
    <row r="25" spans="1:34" ht="12.75">
      <c r="A25" s="108">
        <v>3234</v>
      </c>
      <c r="B25" s="76" t="s">
        <v>100</v>
      </c>
      <c r="C25" s="88">
        <f t="shared" si="10"/>
        <v>50000</v>
      </c>
      <c r="D25" s="88">
        <f t="shared" si="1"/>
        <v>46880.93</v>
      </c>
      <c r="E25" s="88">
        <f t="shared" si="2"/>
        <v>46880.93</v>
      </c>
      <c r="F25" s="177">
        <f t="shared" si="3"/>
        <v>1</v>
      </c>
      <c r="G25" s="88">
        <v>50000</v>
      </c>
      <c r="H25" s="88">
        <v>46880.93</v>
      </c>
      <c r="I25" s="88">
        <v>46880.93</v>
      </c>
      <c r="J25" s="177">
        <f t="shared" si="4"/>
        <v>1</v>
      </c>
      <c r="K25" s="88">
        <v>0</v>
      </c>
      <c r="L25" s="88">
        <v>0</v>
      </c>
      <c r="M25" s="88">
        <v>0</v>
      </c>
      <c r="N25" s="177" t="e">
        <f t="shared" si="5"/>
        <v>#DIV/0!</v>
      </c>
      <c r="O25" s="88"/>
      <c r="P25" s="88"/>
      <c r="Q25" s="88"/>
      <c r="R25" s="189" t="e">
        <f t="shared" si="6"/>
        <v>#DIV/0!</v>
      </c>
      <c r="S25" s="88"/>
      <c r="T25" s="88"/>
      <c r="U25" s="88"/>
      <c r="V25" s="177" t="e">
        <f t="shared" si="7"/>
        <v>#DIV/0!</v>
      </c>
      <c r="W25" s="88"/>
      <c r="X25" s="88"/>
      <c r="Y25" s="88"/>
      <c r="Z25" s="177" t="e">
        <f t="shared" si="8"/>
        <v>#DIV/0!</v>
      </c>
      <c r="AA25" s="88"/>
      <c r="AB25" s="88"/>
      <c r="AC25" s="88"/>
      <c r="AD25" s="177" t="e">
        <f t="shared" si="9"/>
        <v>#DIV/0!</v>
      </c>
      <c r="AE25" s="88"/>
      <c r="AF25" s="88"/>
      <c r="AG25" s="88"/>
      <c r="AH25" s="88"/>
    </row>
    <row r="26" spans="1:34" ht="12.75">
      <c r="A26" s="108">
        <v>3235</v>
      </c>
      <c r="B26" s="76" t="s">
        <v>157</v>
      </c>
      <c r="C26" s="88">
        <f t="shared" si="10"/>
        <v>27000</v>
      </c>
      <c r="D26" s="88">
        <f t="shared" si="1"/>
        <v>26812.5</v>
      </c>
      <c r="E26" s="88">
        <f t="shared" si="2"/>
        <v>26812.5</v>
      </c>
      <c r="F26" s="177">
        <f t="shared" si="3"/>
        <v>1</v>
      </c>
      <c r="G26" s="88">
        <v>27000</v>
      </c>
      <c r="H26" s="88">
        <v>26812.5</v>
      </c>
      <c r="I26" s="88">
        <v>26812.5</v>
      </c>
      <c r="J26" s="177">
        <f t="shared" si="4"/>
        <v>1</v>
      </c>
      <c r="K26" s="88">
        <v>0</v>
      </c>
      <c r="L26" s="88">
        <v>0</v>
      </c>
      <c r="M26" s="88">
        <v>0</v>
      </c>
      <c r="N26" s="177" t="e">
        <f t="shared" si="5"/>
        <v>#DIV/0!</v>
      </c>
      <c r="O26" s="88"/>
      <c r="P26" s="88"/>
      <c r="Q26" s="88"/>
      <c r="R26" s="189" t="e">
        <f t="shared" si="6"/>
        <v>#DIV/0!</v>
      </c>
      <c r="S26" s="88"/>
      <c r="T26" s="88"/>
      <c r="U26" s="88"/>
      <c r="V26" s="177" t="e">
        <f t="shared" si="7"/>
        <v>#DIV/0!</v>
      </c>
      <c r="W26" s="88"/>
      <c r="X26" s="88"/>
      <c r="Y26" s="88"/>
      <c r="Z26" s="177" t="e">
        <f t="shared" si="8"/>
        <v>#DIV/0!</v>
      </c>
      <c r="AA26" s="88"/>
      <c r="AB26" s="88"/>
      <c r="AC26" s="88"/>
      <c r="AD26" s="177" t="e">
        <f t="shared" si="9"/>
        <v>#DIV/0!</v>
      </c>
      <c r="AE26" s="88"/>
      <c r="AF26" s="88"/>
      <c r="AG26" s="88"/>
      <c r="AH26" s="88"/>
    </row>
    <row r="27" spans="1:34" ht="12.75">
      <c r="A27" s="108">
        <v>3236</v>
      </c>
      <c r="B27" s="76" t="s">
        <v>101</v>
      </c>
      <c r="C27" s="88">
        <f t="shared" si="10"/>
        <v>6500</v>
      </c>
      <c r="D27" s="88">
        <f t="shared" si="1"/>
        <v>6500</v>
      </c>
      <c r="E27" s="88">
        <f t="shared" si="2"/>
        <v>6500</v>
      </c>
      <c r="F27" s="177">
        <f t="shared" si="3"/>
        <v>1</v>
      </c>
      <c r="G27" s="88">
        <v>6500</v>
      </c>
      <c r="H27" s="88">
        <v>6500</v>
      </c>
      <c r="I27" s="88">
        <v>6500</v>
      </c>
      <c r="J27" s="177">
        <f t="shared" si="4"/>
        <v>1</v>
      </c>
      <c r="K27" s="88">
        <v>0</v>
      </c>
      <c r="L27" s="88">
        <v>0</v>
      </c>
      <c r="M27" s="88">
        <v>0</v>
      </c>
      <c r="N27" s="177" t="e">
        <f t="shared" si="5"/>
        <v>#DIV/0!</v>
      </c>
      <c r="O27" s="88"/>
      <c r="P27" s="88"/>
      <c r="Q27" s="88"/>
      <c r="R27" s="189" t="e">
        <f t="shared" si="6"/>
        <v>#DIV/0!</v>
      </c>
      <c r="S27" s="88"/>
      <c r="T27" s="88"/>
      <c r="U27" s="88"/>
      <c r="V27" s="177" t="e">
        <f t="shared" si="7"/>
        <v>#DIV/0!</v>
      </c>
      <c r="W27" s="88"/>
      <c r="X27" s="88"/>
      <c r="Y27" s="88"/>
      <c r="Z27" s="177" t="e">
        <f t="shared" si="8"/>
        <v>#DIV/0!</v>
      </c>
      <c r="AA27" s="88"/>
      <c r="AB27" s="88"/>
      <c r="AC27" s="88"/>
      <c r="AD27" s="177" t="e">
        <f t="shared" si="9"/>
        <v>#DIV/0!</v>
      </c>
      <c r="AE27" s="88"/>
      <c r="AF27" s="88"/>
      <c r="AG27" s="88"/>
      <c r="AH27" s="88"/>
    </row>
    <row r="28" spans="1:34" ht="12.75">
      <c r="A28" s="108">
        <v>3237</v>
      </c>
      <c r="B28" s="76" t="s">
        <v>102</v>
      </c>
      <c r="C28" s="88">
        <f t="shared" si="10"/>
        <v>8000</v>
      </c>
      <c r="D28" s="88">
        <f t="shared" si="1"/>
        <v>7500</v>
      </c>
      <c r="E28" s="88">
        <f t="shared" si="2"/>
        <v>7500</v>
      </c>
      <c r="F28" s="177">
        <f t="shared" si="3"/>
        <v>1</v>
      </c>
      <c r="G28" s="88">
        <v>8000</v>
      </c>
      <c r="H28" s="88">
        <v>7500</v>
      </c>
      <c r="I28" s="88">
        <v>7500</v>
      </c>
      <c r="J28" s="177">
        <f t="shared" si="4"/>
        <v>1</v>
      </c>
      <c r="K28" s="88">
        <v>0</v>
      </c>
      <c r="L28" s="88">
        <v>0</v>
      </c>
      <c r="M28" s="88">
        <v>0</v>
      </c>
      <c r="N28" s="177" t="e">
        <f t="shared" si="5"/>
        <v>#DIV/0!</v>
      </c>
      <c r="O28" s="88"/>
      <c r="P28" s="88"/>
      <c r="Q28" s="88"/>
      <c r="R28" s="189" t="e">
        <f t="shared" si="6"/>
        <v>#DIV/0!</v>
      </c>
      <c r="S28" s="88"/>
      <c r="T28" s="88"/>
      <c r="U28" s="88"/>
      <c r="V28" s="177" t="e">
        <f t="shared" si="7"/>
        <v>#DIV/0!</v>
      </c>
      <c r="W28" s="88"/>
      <c r="X28" s="88"/>
      <c r="Y28" s="88"/>
      <c r="Z28" s="177" t="e">
        <f t="shared" si="8"/>
        <v>#DIV/0!</v>
      </c>
      <c r="AA28" s="88"/>
      <c r="AB28" s="88"/>
      <c r="AC28" s="88"/>
      <c r="AD28" s="177" t="e">
        <f t="shared" si="9"/>
        <v>#DIV/0!</v>
      </c>
      <c r="AE28" s="88"/>
      <c r="AF28" s="88"/>
      <c r="AG28" s="88"/>
      <c r="AH28" s="88"/>
    </row>
    <row r="29" spans="1:34" ht="12.75">
      <c r="A29" s="108">
        <v>3238</v>
      </c>
      <c r="B29" s="76" t="s">
        <v>103</v>
      </c>
      <c r="C29" s="88">
        <f t="shared" si="10"/>
        <v>19000</v>
      </c>
      <c r="D29" s="88">
        <f t="shared" si="1"/>
        <v>18271.15</v>
      </c>
      <c r="E29" s="88">
        <f t="shared" si="2"/>
        <v>18271.15</v>
      </c>
      <c r="F29" s="177">
        <f t="shared" si="3"/>
        <v>1</v>
      </c>
      <c r="G29" s="88">
        <v>19000</v>
      </c>
      <c r="H29" s="88">
        <v>18271.15</v>
      </c>
      <c r="I29" s="88">
        <v>18271.15</v>
      </c>
      <c r="J29" s="177">
        <f t="shared" si="4"/>
        <v>1</v>
      </c>
      <c r="K29" s="88">
        <v>0</v>
      </c>
      <c r="L29" s="88">
        <v>0</v>
      </c>
      <c r="M29" s="88">
        <v>0</v>
      </c>
      <c r="N29" s="177" t="e">
        <f t="shared" si="5"/>
        <v>#DIV/0!</v>
      </c>
      <c r="O29" s="88"/>
      <c r="P29" s="88"/>
      <c r="Q29" s="88"/>
      <c r="R29" s="189" t="e">
        <f t="shared" si="6"/>
        <v>#DIV/0!</v>
      </c>
      <c r="S29" s="88"/>
      <c r="T29" s="88"/>
      <c r="U29" s="88"/>
      <c r="V29" s="177" t="e">
        <f t="shared" si="7"/>
        <v>#DIV/0!</v>
      </c>
      <c r="W29" s="88"/>
      <c r="X29" s="88"/>
      <c r="Y29" s="88"/>
      <c r="Z29" s="177" t="e">
        <f t="shared" si="8"/>
        <v>#DIV/0!</v>
      </c>
      <c r="AA29" s="88"/>
      <c r="AB29" s="88"/>
      <c r="AC29" s="88"/>
      <c r="AD29" s="177" t="e">
        <f t="shared" si="9"/>
        <v>#DIV/0!</v>
      </c>
      <c r="AE29" s="88"/>
      <c r="AF29" s="88"/>
      <c r="AG29" s="88"/>
      <c r="AH29" s="88"/>
    </row>
    <row r="30" spans="1:34" ht="12.75">
      <c r="A30" s="108">
        <v>3239</v>
      </c>
      <c r="B30" s="76" t="s">
        <v>104</v>
      </c>
      <c r="C30" s="88">
        <f t="shared" si="10"/>
        <v>375</v>
      </c>
      <c r="D30" s="88">
        <f t="shared" si="1"/>
        <v>375</v>
      </c>
      <c r="E30" s="88">
        <f t="shared" si="2"/>
        <v>375</v>
      </c>
      <c r="F30" s="177">
        <f t="shared" si="3"/>
        <v>1</v>
      </c>
      <c r="G30" s="88">
        <v>375</v>
      </c>
      <c r="H30" s="88">
        <v>375</v>
      </c>
      <c r="I30" s="88">
        <v>375</v>
      </c>
      <c r="J30" s="177">
        <f t="shared" si="4"/>
        <v>1</v>
      </c>
      <c r="K30" s="88">
        <v>0</v>
      </c>
      <c r="L30" s="88">
        <v>0</v>
      </c>
      <c r="M30" s="88">
        <v>0</v>
      </c>
      <c r="N30" s="177" t="e">
        <f t="shared" si="5"/>
        <v>#DIV/0!</v>
      </c>
      <c r="O30" s="88"/>
      <c r="P30" s="88"/>
      <c r="Q30" s="88"/>
      <c r="R30" s="189" t="e">
        <f t="shared" si="6"/>
        <v>#DIV/0!</v>
      </c>
      <c r="S30" s="88"/>
      <c r="T30" s="88"/>
      <c r="U30" s="88"/>
      <c r="V30" s="177" t="e">
        <f t="shared" si="7"/>
        <v>#DIV/0!</v>
      </c>
      <c r="W30" s="88"/>
      <c r="X30" s="88"/>
      <c r="Y30" s="88"/>
      <c r="Z30" s="177" t="e">
        <f t="shared" si="8"/>
        <v>#DIV/0!</v>
      </c>
      <c r="AA30" s="88"/>
      <c r="AB30" s="88"/>
      <c r="AC30" s="88"/>
      <c r="AD30" s="177" t="e">
        <f t="shared" si="9"/>
        <v>#DIV/0!</v>
      </c>
      <c r="AE30" s="88"/>
      <c r="AF30" s="88"/>
      <c r="AG30" s="88"/>
      <c r="AH30" s="88"/>
    </row>
    <row r="31" spans="1:34" s="84" customFormat="1" ht="25.5">
      <c r="A31" s="54">
        <v>329</v>
      </c>
      <c r="B31" s="82" t="s">
        <v>105</v>
      </c>
      <c r="C31" s="86">
        <f t="shared" si="10"/>
        <v>4500</v>
      </c>
      <c r="D31" s="86">
        <f t="shared" si="1"/>
        <v>4500</v>
      </c>
      <c r="E31" s="86">
        <f t="shared" si="2"/>
        <v>4500</v>
      </c>
      <c r="F31" s="177">
        <f t="shared" si="3"/>
        <v>1</v>
      </c>
      <c r="G31" s="86">
        <f>SUM(G32:G36)</f>
        <v>4500</v>
      </c>
      <c r="H31" s="86">
        <f>H32+H33+H34+H35+H36</f>
        <v>4500</v>
      </c>
      <c r="I31" s="86">
        <f>I32+I33+I34+I35+I36</f>
        <v>4500</v>
      </c>
      <c r="J31" s="177">
        <f t="shared" si="4"/>
        <v>1</v>
      </c>
      <c r="K31" s="86">
        <f>SUM(K32:K36)</f>
        <v>0</v>
      </c>
      <c r="L31" s="86">
        <f>SUM(L32:L36)</f>
        <v>0</v>
      </c>
      <c r="M31" s="86">
        <f>SUM(M32:M36)</f>
        <v>0</v>
      </c>
      <c r="N31" s="177" t="e">
        <f t="shared" si="5"/>
        <v>#DIV/0!</v>
      </c>
      <c r="O31" s="86">
        <f>SUM(O32:O36)</f>
        <v>0</v>
      </c>
      <c r="P31" s="86">
        <f>SUM(P32:P36)</f>
        <v>0</v>
      </c>
      <c r="Q31" s="86">
        <f>SUM(Q32:Q36)</f>
        <v>0</v>
      </c>
      <c r="R31" s="189" t="e">
        <f t="shared" si="6"/>
        <v>#DIV/0!</v>
      </c>
      <c r="S31" s="86">
        <f>SUM(S32:S36)</f>
        <v>0</v>
      </c>
      <c r="T31" s="86">
        <f>SUM(T32:T36)</f>
        <v>0</v>
      </c>
      <c r="U31" s="86">
        <f>SUM(U32:U36)</f>
        <v>0</v>
      </c>
      <c r="V31" s="177" t="e">
        <f t="shared" si="7"/>
        <v>#DIV/0!</v>
      </c>
      <c r="W31" s="86">
        <f>SUM(W32:W36)</f>
        <v>0</v>
      </c>
      <c r="X31" s="86">
        <f>SUM(X32:X36)</f>
        <v>0</v>
      </c>
      <c r="Y31" s="86">
        <f>SUM(Y32:Y36)</f>
        <v>0</v>
      </c>
      <c r="Z31" s="177" t="e">
        <f t="shared" si="8"/>
        <v>#DIV/0!</v>
      </c>
      <c r="AA31" s="86">
        <f>SUM(AA32:AA36)</f>
        <v>0</v>
      </c>
      <c r="AB31" s="86">
        <f>SUM(AB32:AB36)</f>
        <v>0</v>
      </c>
      <c r="AC31" s="86">
        <f>SUM(AC32:AC36)</f>
        <v>0</v>
      </c>
      <c r="AD31" s="177" t="e">
        <f t="shared" si="9"/>
        <v>#DIV/0!</v>
      </c>
      <c r="AE31" s="86">
        <f>SUM(AE32:AE36)</f>
        <v>0</v>
      </c>
      <c r="AF31" s="86">
        <f>SUM(AF32:AF36)</f>
        <v>0</v>
      </c>
      <c r="AG31" s="86">
        <f>SUM(AG32:AG36)</f>
        <v>0</v>
      </c>
      <c r="AH31" s="86">
        <f>SUM(AH32:AH36)</f>
        <v>0</v>
      </c>
    </row>
    <row r="32" spans="1:34" ht="12.75">
      <c r="A32" s="108">
        <v>3292</v>
      </c>
      <c r="B32" s="76" t="s">
        <v>106</v>
      </c>
      <c r="C32" s="88">
        <f t="shared" si="10"/>
        <v>0</v>
      </c>
      <c r="D32" s="88">
        <f t="shared" si="1"/>
        <v>0</v>
      </c>
      <c r="E32" s="88">
        <f t="shared" si="2"/>
        <v>0</v>
      </c>
      <c r="F32" s="177" t="e">
        <f t="shared" si="3"/>
        <v>#DIV/0!</v>
      </c>
      <c r="G32" s="88">
        <v>0</v>
      </c>
      <c r="H32" s="88">
        <v>0</v>
      </c>
      <c r="I32" s="88">
        <v>0</v>
      </c>
      <c r="J32" s="177" t="e">
        <f t="shared" si="4"/>
        <v>#DIV/0!</v>
      </c>
      <c r="K32" s="88">
        <v>0</v>
      </c>
      <c r="L32" s="88">
        <v>0</v>
      </c>
      <c r="M32" s="88">
        <v>0</v>
      </c>
      <c r="N32" s="177" t="e">
        <f t="shared" si="5"/>
        <v>#DIV/0!</v>
      </c>
      <c r="O32" s="88"/>
      <c r="P32" s="88"/>
      <c r="Q32" s="88"/>
      <c r="R32" s="189" t="e">
        <f t="shared" si="6"/>
        <v>#DIV/0!</v>
      </c>
      <c r="S32" s="88"/>
      <c r="T32" s="88"/>
      <c r="U32" s="88"/>
      <c r="V32" s="177" t="e">
        <f t="shared" si="7"/>
        <v>#DIV/0!</v>
      </c>
      <c r="W32" s="88"/>
      <c r="X32" s="88"/>
      <c r="Y32" s="88"/>
      <c r="Z32" s="177" t="e">
        <f t="shared" si="8"/>
        <v>#DIV/0!</v>
      </c>
      <c r="AA32" s="88"/>
      <c r="AB32" s="88"/>
      <c r="AC32" s="88"/>
      <c r="AD32" s="177" t="e">
        <f t="shared" si="9"/>
        <v>#DIV/0!</v>
      </c>
      <c r="AE32" s="88"/>
      <c r="AF32" s="88"/>
      <c r="AG32" s="88"/>
      <c r="AH32" s="88"/>
    </row>
    <row r="33" spans="1:34" ht="12.75">
      <c r="A33" s="108">
        <v>3293</v>
      </c>
      <c r="B33" s="76" t="s">
        <v>107</v>
      </c>
      <c r="C33" s="88">
        <f t="shared" si="10"/>
        <v>0</v>
      </c>
      <c r="D33" s="88">
        <f t="shared" si="1"/>
        <v>0</v>
      </c>
      <c r="E33" s="88">
        <f t="shared" si="2"/>
        <v>0</v>
      </c>
      <c r="F33" s="177" t="e">
        <f t="shared" si="3"/>
        <v>#DIV/0!</v>
      </c>
      <c r="G33" s="88">
        <v>0</v>
      </c>
      <c r="H33" s="88">
        <v>0</v>
      </c>
      <c r="I33" s="88">
        <v>0</v>
      </c>
      <c r="J33" s="177" t="e">
        <f t="shared" si="4"/>
        <v>#DIV/0!</v>
      </c>
      <c r="K33" s="88">
        <v>0</v>
      </c>
      <c r="L33" s="88">
        <v>0</v>
      </c>
      <c r="M33" s="88">
        <v>0</v>
      </c>
      <c r="N33" s="177" t="e">
        <f t="shared" si="5"/>
        <v>#DIV/0!</v>
      </c>
      <c r="O33" s="88"/>
      <c r="P33" s="88"/>
      <c r="Q33" s="88"/>
      <c r="R33" s="189" t="e">
        <f t="shared" si="6"/>
        <v>#DIV/0!</v>
      </c>
      <c r="S33" s="88"/>
      <c r="T33" s="88"/>
      <c r="U33" s="88"/>
      <c r="V33" s="177" t="e">
        <f t="shared" si="7"/>
        <v>#DIV/0!</v>
      </c>
      <c r="W33" s="88"/>
      <c r="X33" s="88"/>
      <c r="Y33" s="88"/>
      <c r="Z33" s="177" t="e">
        <f t="shared" si="8"/>
        <v>#DIV/0!</v>
      </c>
      <c r="AA33" s="88"/>
      <c r="AB33" s="88"/>
      <c r="AC33" s="88"/>
      <c r="AD33" s="177" t="e">
        <f t="shared" si="9"/>
        <v>#DIV/0!</v>
      </c>
      <c r="AE33" s="88"/>
      <c r="AF33" s="88"/>
      <c r="AG33" s="88"/>
      <c r="AH33" s="88"/>
    </row>
    <row r="34" spans="1:34" ht="12.75">
      <c r="A34" s="108">
        <v>3294</v>
      </c>
      <c r="B34" s="76" t="s">
        <v>108</v>
      </c>
      <c r="C34" s="88">
        <f t="shared" si="10"/>
        <v>1000</v>
      </c>
      <c r="D34" s="88">
        <f t="shared" si="1"/>
        <v>300</v>
      </c>
      <c r="E34" s="88">
        <f t="shared" si="2"/>
        <v>300</v>
      </c>
      <c r="F34" s="177">
        <f t="shared" si="3"/>
        <v>1</v>
      </c>
      <c r="G34" s="88">
        <v>1000</v>
      </c>
      <c r="H34" s="88">
        <v>300</v>
      </c>
      <c r="I34" s="88">
        <v>300</v>
      </c>
      <c r="J34" s="177">
        <f t="shared" si="4"/>
        <v>1</v>
      </c>
      <c r="K34" s="88">
        <v>0</v>
      </c>
      <c r="L34" s="88">
        <v>0</v>
      </c>
      <c r="M34" s="88">
        <v>0</v>
      </c>
      <c r="N34" s="177" t="e">
        <f t="shared" si="5"/>
        <v>#DIV/0!</v>
      </c>
      <c r="O34" s="88"/>
      <c r="P34" s="88"/>
      <c r="Q34" s="88"/>
      <c r="R34" s="189" t="e">
        <f t="shared" si="6"/>
        <v>#DIV/0!</v>
      </c>
      <c r="S34" s="88"/>
      <c r="T34" s="88"/>
      <c r="U34" s="88"/>
      <c r="V34" s="177" t="e">
        <f t="shared" si="7"/>
        <v>#DIV/0!</v>
      </c>
      <c r="W34" s="88"/>
      <c r="X34" s="88"/>
      <c r="Y34" s="88"/>
      <c r="Z34" s="177" t="e">
        <f t="shared" si="8"/>
        <v>#DIV/0!</v>
      </c>
      <c r="AA34" s="88"/>
      <c r="AB34" s="88"/>
      <c r="AC34" s="88"/>
      <c r="AD34" s="177" t="e">
        <f t="shared" si="9"/>
        <v>#DIV/0!</v>
      </c>
      <c r="AE34" s="88"/>
      <c r="AF34" s="88"/>
      <c r="AG34" s="88"/>
      <c r="AH34" s="88"/>
    </row>
    <row r="35" spans="1:34" ht="12.75">
      <c r="A35" s="108">
        <v>3295</v>
      </c>
      <c r="B35" s="76" t="s">
        <v>158</v>
      </c>
      <c r="C35" s="88">
        <f t="shared" si="10"/>
        <v>1500</v>
      </c>
      <c r="D35" s="88">
        <f t="shared" si="1"/>
        <v>1000</v>
      </c>
      <c r="E35" s="88">
        <f t="shared" si="2"/>
        <v>1000</v>
      </c>
      <c r="F35" s="177">
        <f t="shared" si="3"/>
        <v>1</v>
      </c>
      <c r="G35" s="88">
        <v>1500</v>
      </c>
      <c r="H35" s="88">
        <v>1000</v>
      </c>
      <c r="I35" s="88">
        <v>1000</v>
      </c>
      <c r="J35" s="177">
        <f t="shared" si="4"/>
        <v>1</v>
      </c>
      <c r="K35" s="88">
        <v>0</v>
      </c>
      <c r="L35" s="88">
        <v>0</v>
      </c>
      <c r="M35" s="88">
        <v>0</v>
      </c>
      <c r="N35" s="177" t="e">
        <f t="shared" si="5"/>
        <v>#DIV/0!</v>
      </c>
      <c r="O35" s="88"/>
      <c r="P35" s="88"/>
      <c r="Q35" s="88"/>
      <c r="R35" s="189" t="e">
        <f t="shared" si="6"/>
        <v>#DIV/0!</v>
      </c>
      <c r="S35" s="88"/>
      <c r="T35" s="88"/>
      <c r="U35" s="88"/>
      <c r="V35" s="177" t="e">
        <f t="shared" si="7"/>
        <v>#DIV/0!</v>
      </c>
      <c r="W35" s="88"/>
      <c r="X35" s="88"/>
      <c r="Y35" s="88"/>
      <c r="Z35" s="177" t="e">
        <f t="shared" si="8"/>
        <v>#DIV/0!</v>
      </c>
      <c r="AA35" s="88"/>
      <c r="AB35" s="88"/>
      <c r="AC35" s="88"/>
      <c r="AD35" s="177" t="e">
        <f t="shared" si="9"/>
        <v>#DIV/0!</v>
      </c>
      <c r="AE35" s="88"/>
      <c r="AF35" s="88"/>
      <c r="AG35" s="88"/>
      <c r="AH35" s="88"/>
    </row>
    <row r="36" spans="1:34" ht="12.75">
      <c r="A36" s="108">
        <v>3299</v>
      </c>
      <c r="B36" s="76" t="s">
        <v>105</v>
      </c>
      <c r="C36" s="88">
        <f t="shared" si="10"/>
        <v>2000</v>
      </c>
      <c r="D36" s="88">
        <f t="shared" si="1"/>
        <v>3200</v>
      </c>
      <c r="E36" s="88">
        <f t="shared" si="2"/>
        <v>3200</v>
      </c>
      <c r="F36" s="177">
        <f t="shared" si="3"/>
        <v>1</v>
      </c>
      <c r="G36" s="88">
        <v>2000</v>
      </c>
      <c r="H36" s="88">
        <v>3200</v>
      </c>
      <c r="I36" s="88">
        <v>3200</v>
      </c>
      <c r="J36" s="177">
        <f t="shared" si="4"/>
        <v>1</v>
      </c>
      <c r="K36" s="88">
        <v>0</v>
      </c>
      <c r="L36" s="88">
        <v>0</v>
      </c>
      <c r="M36" s="88">
        <v>0</v>
      </c>
      <c r="N36" s="177" t="e">
        <f t="shared" si="5"/>
        <v>#DIV/0!</v>
      </c>
      <c r="O36" s="88"/>
      <c r="P36" s="88"/>
      <c r="Q36" s="88"/>
      <c r="R36" s="189" t="e">
        <f t="shared" si="6"/>
        <v>#DIV/0!</v>
      </c>
      <c r="S36" s="88"/>
      <c r="T36" s="88"/>
      <c r="U36" s="88"/>
      <c r="V36" s="177" t="e">
        <f t="shared" si="7"/>
        <v>#DIV/0!</v>
      </c>
      <c r="W36" s="88"/>
      <c r="X36" s="88"/>
      <c r="Y36" s="88"/>
      <c r="Z36" s="177" t="e">
        <f t="shared" si="8"/>
        <v>#DIV/0!</v>
      </c>
      <c r="AA36" s="88"/>
      <c r="AB36" s="88"/>
      <c r="AC36" s="88"/>
      <c r="AD36" s="177" t="e">
        <f t="shared" si="9"/>
        <v>#DIV/0!</v>
      </c>
      <c r="AE36" s="88"/>
      <c r="AF36" s="88"/>
      <c r="AG36" s="88"/>
      <c r="AH36" s="88"/>
    </row>
    <row r="37" spans="1:34" s="5" customFormat="1" ht="12.75">
      <c r="A37" s="54">
        <v>34</v>
      </c>
      <c r="B37" s="82" t="s">
        <v>22</v>
      </c>
      <c r="C37" s="86">
        <f t="shared" si="10"/>
        <v>6100</v>
      </c>
      <c r="D37" s="86">
        <f t="shared" si="1"/>
        <v>7156</v>
      </c>
      <c r="E37" s="86">
        <f t="shared" si="2"/>
        <v>7156</v>
      </c>
      <c r="F37" s="177">
        <f t="shared" si="3"/>
        <v>1</v>
      </c>
      <c r="G37" s="86">
        <f>SUM(G38)</f>
        <v>6100</v>
      </c>
      <c r="H37" s="86">
        <f>H38</f>
        <v>7156</v>
      </c>
      <c r="I37" s="86">
        <f>I38</f>
        <v>7156</v>
      </c>
      <c r="J37" s="177">
        <f t="shared" si="4"/>
        <v>1</v>
      </c>
      <c r="K37" s="86">
        <f aca="true" t="shared" si="11" ref="K37:M38">SUM(K38)</f>
        <v>0</v>
      </c>
      <c r="L37" s="86">
        <f t="shared" si="11"/>
        <v>0</v>
      </c>
      <c r="M37" s="86">
        <f t="shared" si="11"/>
        <v>0</v>
      </c>
      <c r="N37" s="177" t="e">
        <f t="shared" si="5"/>
        <v>#DIV/0!</v>
      </c>
      <c r="O37" s="86">
        <f aca="true" t="shared" si="12" ref="O37:Q38">SUM(O38)</f>
        <v>0</v>
      </c>
      <c r="P37" s="86">
        <f t="shared" si="12"/>
        <v>0</v>
      </c>
      <c r="Q37" s="86">
        <f t="shared" si="12"/>
        <v>0</v>
      </c>
      <c r="R37" s="189" t="e">
        <f t="shared" si="6"/>
        <v>#DIV/0!</v>
      </c>
      <c r="S37" s="86">
        <f aca="true" t="shared" si="13" ref="S37:U38">SUM(S38)</f>
        <v>0</v>
      </c>
      <c r="T37" s="86">
        <f t="shared" si="13"/>
        <v>0</v>
      </c>
      <c r="U37" s="86">
        <f t="shared" si="13"/>
        <v>0</v>
      </c>
      <c r="V37" s="177" t="e">
        <f t="shared" si="7"/>
        <v>#DIV/0!</v>
      </c>
      <c r="W37" s="86">
        <f aca="true" t="shared" si="14" ref="W37:Y38">SUM(W38)</f>
        <v>0</v>
      </c>
      <c r="X37" s="86">
        <f t="shared" si="14"/>
        <v>0</v>
      </c>
      <c r="Y37" s="86">
        <f t="shared" si="14"/>
        <v>0</v>
      </c>
      <c r="Z37" s="177" t="e">
        <f t="shared" si="8"/>
        <v>#DIV/0!</v>
      </c>
      <c r="AA37" s="86">
        <f aca="true" t="shared" si="15" ref="AA37:AC38">SUM(AA38)</f>
        <v>0</v>
      </c>
      <c r="AB37" s="86">
        <f t="shared" si="15"/>
        <v>0</v>
      </c>
      <c r="AC37" s="86">
        <f t="shared" si="15"/>
        <v>0</v>
      </c>
      <c r="AD37" s="177" t="e">
        <f t="shared" si="9"/>
        <v>#DIV/0!</v>
      </c>
      <c r="AE37" s="86">
        <f>SUM(AE38)</f>
        <v>0</v>
      </c>
      <c r="AF37" s="86">
        <f>SUM(AF38)</f>
        <v>0</v>
      </c>
      <c r="AG37" s="86">
        <f>C37</f>
        <v>6100</v>
      </c>
      <c r="AH37" s="86">
        <f>G37</f>
        <v>6100</v>
      </c>
    </row>
    <row r="38" spans="1:34" s="84" customFormat="1" ht="12.75">
      <c r="A38" s="54">
        <v>343</v>
      </c>
      <c r="B38" s="82" t="s">
        <v>23</v>
      </c>
      <c r="C38" s="86">
        <f t="shared" si="10"/>
        <v>6100</v>
      </c>
      <c r="D38" s="86">
        <f t="shared" si="1"/>
        <v>7156</v>
      </c>
      <c r="E38" s="86">
        <f t="shared" si="2"/>
        <v>7156</v>
      </c>
      <c r="F38" s="177">
        <f t="shared" si="3"/>
        <v>1</v>
      </c>
      <c r="G38" s="86">
        <f>SUM(G39)</f>
        <v>6100</v>
      </c>
      <c r="H38" s="86">
        <f>H39</f>
        <v>7156</v>
      </c>
      <c r="I38" s="86">
        <f>I39</f>
        <v>7156</v>
      </c>
      <c r="J38" s="177">
        <f t="shared" si="4"/>
        <v>1</v>
      </c>
      <c r="K38" s="86">
        <f t="shared" si="11"/>
        <v>0</v>
      </c>
      <c r="L38" s="86">
        <f t="shared" si="11"/>
        <v>0</v>
      </c>
      <c r="M38" s="86">
        <f t="shared" si="11"/>
        <v>0</v>
      </c>
      <c r="N38" s="177" t="e">
        <f t="shared" si="5"/>
        <v>#DIV/0!</v>
      </c>
      <c r="O38" s="86">
        <f t="shared" si="12"/>
        <v>0</v>
      </c>
      <c r="P38" s="86">
        <f t="shared" si="12"/>
        <v>0</v>
      </c>
      <c r="Q38" s="86">
        <f t="shared" si="12"/>
        <v>0</v>
      </c>
      <c r="R38" s="189" t="e">
        <f t="shared" si="6"/>
        <v>#DIV/0!</v>
      </c>
      <c r="S38" s="86">
        <f t="shared" si="13"/>
        <v>0</v>
      </c>
      <c r="T38" s="86">
        <f t="shared" si="13"/>
        <v>0</v>
      </c>
      <c r="U38" s="86">
        <f t="shared" si="13"/>
        <v>0</v>
      </c>
      <c r="V38" s="177" t="e">
        <f t="shared" si="7"/>
        <v>#DIV/0!</v>
      </c>
      <c r="W38" s="86">
        <f t="shared" si="14"/>
        <v>0</v>
      </c>
      <c r="X38" s="86">
        <f t="shared" si="14"/>
        <v>0</v>
      </c>
      <c r="Y38" s="86">
        <f t="shared" si="14"/>
        <v>0</v>
      </c>
      <c r="Z38" s="177" t="e">
        <f t="shared" si="8"/>
        <v>#DIV/0!</v>
      </c>
      <c r="AA38" s="86">
        <f t="shared" si="15"/>
        <v>0</v>
      </c>
      <c r="AB38" s="86">
        <f t="shared" si="15"/>
        <v>0</v>
      </c>
      <c r="AC38" s="86">
        <f t="shared" si="15"/>
        <v>0</v>
      </c>
      <c r="AD38" s="177" t="e">
        <f t="shared" si="9"/>
        <v>#DIV/0!</v>
      </c>
      <c r="AE38" s="86">
        <f>SUM(AE39)</f>
        <v>0</v>
      </c>
      <c r="AF38" s="86">
        <f>SUM(AF39)</f>
        <v>0</v>
      </c>
      <c r="AG38" s="86">
        <f>SUM(AG39)</f>
        <v>0</v>
      </c>
      <c r="AH38" s="86">
        <f>SUM(AH39)</f>
        <v>0</v>
      </c>
    </row>
    <row r="39" spans="1:34" ht="25.5">
      <c r="A39" s="108">
        <v>3431</v>
      </c>
      <c r="B39" s="76" t="s">
        <v>110</v>
      </c>
      <c r="C39" s="88">
        <f t="shared" si="10"/>
        <v>6100</v>
      </c>
      <c r="D39" s="88">
        <f t="shared" si="1"/>
        <v>7156</v>
      </c>
      <c r="E39" s="88">
        <f t="shared" si="2"/>
        <v>7156</v>
      </c>
      <c r="F39" s="177">
        <f t="shared" si="3"/>
        <v>1</v>
      </c>
      <c r="G39" s="88">
        <v>6100</v>
      </c>
      <c r="H39" s="88">
        <v>7156</v>
      </c>
      <c r="I39" s="88">
        <v>7156</v>
      </c>
      <c r="J39" s="177">
        <f t="shared" si="4"/>
        <v>1</v>
      </c>
      <c r="K39" s="88">
        <v>0</v>
      </c>
      <c r="L39" s="88">
        <v>0</v>
      </c>
      <c r="M39" s="88">
        <v>0</v>
      </c>
      <c r="N39" s="177" t="e">
        <f t="shared" si="5"/>
        <v>#DIV/0!</v>
      </c>
      <c r="O39" s="88"/>
      <c r="P39" s="88"/>
      <c r="Q39" s="88"/>
      <c r="R39" s="189" t="e">
        <f t="shared" si="6"/>
        <v>#DIV/0!</v>
      </c>
      <c r="S39" s="88"/>
      <c r="T39" s="88"/>
      <c r="U39" s="88"/>
      <c r="V39" s="177" t="e">
        <f t="shared" si="7"/>
        <v>#DIV/0!</v>
      </c>
      <c r="W39" s="88"/>
      <c r="X39" s="88"/>
      <c r="Y39" s="88"/>
      <c r="Z39" s="177" t="e">
        <f t="shared" si="8"/>
        <v>#DIV/0!</v>
      </c>
      <c r="AA39" s="88"/>
      <c r="AB39" s="88"/>
      <c r="AC39" s="88"/>
      <c r="AD39" s="177" t="e">
        <f t="shared" si="9"/>
        <v>#DIV/0!</v>
      </c>
      <c r="AE39" s="88"/>
      <c r="AF39" s="88"/>
      <c r="AG39" s="88"/>
      <c r="AH39" s="88"/>
    </row>
    <row r="40" spans="1:34" s="84" customFormat="1" ht="38.25">
      <c r="A40" s="54">
        <v>37</v>
      </c>
      <c r="B40" s="82" t="s">
        <v>113</v>
      </c>
      <c r="C40" s="86">
        <f t="shared" si="10"/>
        <v>33000</v>
      </c>
      <c r="D40" s="86">
        <f t="shared" si="1"/>
        <v>28462.08</v>
      </c>
      <c r="E40" s="86">
        <f t="shared" si="2"/>
        <v>28462.08</v>
      </c>
      <c r="F40" s="177">
        <f t="shared" si="3"/>
        <v>1</v>
      </c>
      <c r="G40" s="86">
        <f>SUM(G41)</f>
        <v>33000</v>
      </c>
      <c r="H40" s="86">
        <f>H41</f>
        <v>28462.08</v>
      </c>
      <c r="I40" s="86">
        <f>I41</f>
        <v>28462.08</v>
      </c>
      <c r="J40" s="177">
        <f t="shared" si="4"/>
        <v>1</v>
      </c>
      <c r="K40" s="86">
        <f aca="true" t="shared" si="16" ref="K40:M41">SUM(K41)</f>
        <v>0</v>
      </c>
      <c r="L40" s="86">
        <f t="shared" si="16"/>
        <v>0</v>
      </c>
      <c r="M40" s="86">
        <f t="shared" si="16"/>
        <v>0</v>
      </c>
      <c r="N40" s="177" t="e">
        <f t="shared" si="5"/>
        <v>#DIV/0!</v>
      </c>
      <c r="O40" s="86">
        <f aca="true" t="shared" si="17" ref="O40:Q41">SUM(O41)</f>
        <v>0</v>
      </c>
      <c r="P40" s="86">
        <f t="shared" si="17"/>
        <v>0</v>
      </c>
      <c r="Q40" s="86">
        <f t="shared" si="17"/>
        <v>0</v>
      </c>
      <c r="R40" s="189" t="e">
        <f t="shared" si="6"/>
        <v>#DIV/0!</v>
      </c>
      <c r="S40" s="86">
        <f aca="true" t="shared" si="18" ref="S40:U41">SUM(S41)</f>
        <v>0</v>
      </c>
      <c r="T40" s="86">
        <f t="shared" si="18"/>
        <v>0</v>
      </c>
      <c r="U40" s="86">
        <f t="shared" si="18"/>
        <v>0</v>
      </c>
      <c r="V40" s="177" t="e">
        <f t="shared" si="7"/>
        <v>#DIV/0!</v>
      </c>
      <c r="W40" s="86">
        <f aca="true" t="shared" si="19" ref="W40:Y41">SUM(W41)</f>
        <v>0</v>
      </c>
      <c r="X40" s="86">
        <f t="shared" si="19"/>
        <v>0</v>
      </c>
      <c r="Y40" s="86">
        <f t="shared" si="19"/>
        <v>0</v>
      </c>
      <c r="Z40" s="177" t="e">
        <f t="shared" si="8"/>
        <v>#DIV/0!</v>
      </c>
      <c r="AA40" s="86">
        <f aca="true" t="shared" si="20" ref="AA40:AC41">SUM(AA41)</f>
        <v>0</v>
      </c>
      <c r="AB40" s="86">
        <f t="shared" si="20"/>
        <v>0</v>
      </c>
      <c r="AC40" s="86">
        <f t="shared" si="20"/>
        <v>0</v>
      </c>
      <c r="AD40" s="177" t="e">
        <f t="shared" si="9"/>
        <v>#DIV/0!</v>
      </c>
      <c r="AE40" s="86">
        <f>SUM(AE41)</f>
        <v>0</v>
      </c>
      <c r="AF40" s="86">
        <f>SUM(AF41)</f>
        <v>0</v>
      </c>
      <c r="AG40" s="86">
        <f>C40</f>
        <v>33000</v>
      </c>
      <c r="AH40" s="86">
        <f>G40</f>
        <v>33000</v>
      </c>
    </row>
    <row r="41" spans="1:34" s="84" customFormat="1" ht="25.5">
      <c r="A41" s="54">
        <v>372</v>
      </c>
      <c r="B41" s="82" t="s">
        <v>114</v>
      </c>
      <c r="C41" s="86">
        <f t="shared" si="10"/>
        <v>33000</v>
      </c>
      <c r="D41" s="86">
        <f t="shared" si="1"/>
        <v>28462.08</v>
      </c>
      <c r="E41" s="86">
        <f t="shared" si="2"/>
        <v>28462.08</v>
      </c>
      <c r="F41" s="177">
        <f t="shared" si="3"/>
        <v>1</v>
      </c>
      <c r="G41" s="86">
        <f>SUM(G42)</f>
        <v>33000</v>
      </c>
      <c r="H41" s="86">
        <f>H42</f>
        <v>28462.08</v>
      </c>
      <c r="I41" s="86">
        <f>I42</f>
        <v>28462.08</v>
      </c>
      <c r="J41" s="177">
        <f t="shared" si="4"/>
        <v>1</v>
      </c>
      <c r="K41" s="86">
        <f t="shared" si="16"/>
        <v>0</v>
      </c>
      <c r="L41" s="86">
        <f t="shared" si="16"/>
        <v>0</v>
      </c>
      <c r="M41" s="86">
        <f t="shared" si="16"/>
        <v>0</v>
      </c>
      <c r="N41" s="177" t="e">
        <f t="shared" si="5"/>
        <v>#DIV/0!</v>
      </c>
      <c r="O41" s="86">
        <f t="shared" si="17"/>
        <v>0</v>
      </c>
      <c r="P41" s="86">
        <f t="shared" si="17"/>
        <v>0</v>
      </c>
      <c r="Q41" s="86">
        <f t="shared" si="17"/>
        <v>0</v>
      </c>
      <c r="R41" s="189" t="e">
        <f t="shared" si="6"/>
        <v>#DIV/0!</v>
      </c>
      <c r="S41" s="86">
        <f t="shared" si="18"/>
        <v>0</v>
      </c>
      <c r="T41" s="86">
        <f t="shared" si="18"/>
        <v>0</v>
      </c>
      <c r="U41" s="86">
        <f t="shared" si="18"/>
        <v>0</v>
      </c>
      <c r="V41" s="177" t="e">
        <f t="shared" si="7"/>
        <v>#DIV/0!</v>
      </c>
      <c r="W41" s="86">
        <f t="shared" si="19"/>
        <v>0</v>
      </c>
      <c r="X41" s="86">
        <f t="shared" si="19"/>
        <v>0</v>
      </c>
      <c r="Y41" s="86">
        <f t="shared" si="19"/>
        <v>0</v>
      </c>
      <c r="Z41" s="177" t="e">
        <f t="shared" si="8"/>
        <v>#DIV/0!</v>
      </c>
      <c r="AA41" s="86">
        <f t="shared" si="20"/>
        <v>0</v>
      </c>
      <c r="AB41" s="86">
        <f t="shared" si="20"/>
        <v>0</v>
      </c>
      <c r="AC41" s="86">
        <f t="shared" si="20"/>
        <v>0</v>
      </c>
      <c r="AD41" s="177" t="e">
        <f t="shared" si="9"/>
        <v>#DIV/0!</v>
      </c>
      <c r="AE41" s="86">
        <f>SUM(AE42)</f>
        <v>0</v>
      </c>
      <c r="AF41" s="86">
        <f>SUM(AF42)</f>
        <v>0</v>
      </c>
      <c r="AG41" s="86">
        <f>SUM(AG42)</f>
        <v>0</v>
      </c>
      <c r="AH41" s="86">
        <f>SUM(AH42)</f>
        <v>0</v>
      </c>
    </row>
    <row r="42" spans="1:34" ht="25.5">
      <c r="A42" s="108">
        <v>3722</v>
      </c>
      <c r="B42" s="76" t="s">
        <v>115</v>
      </c>
      <c r="C42" s="88">
        <f t="shared" si="10"/>
        <v>33000</v>
      </c>
      <c r="D42" s="88">
        <f t="shared" si="1"/>
        <v>28462.08</v>
      </c>
      <c r="E42" s="88">
        <f t="shared" si="2"/>
        <v>28462.08</v>
      </c>
      <c r="F42" s="177">
        <f t="shared" si="3"/>
        <v>1</v>
      </c>
      <c r="G42" s="88">
        <v>33000</v>
      </c>
      <c r="H42" s="88">
        <v>28462.08</v>
      </c>
      <c r="I42" s="88">
        <v>28462.08</v>
      </c>
      <c r="J42" s="177">
        <f t="shared" si="4"/>
        <v>1</v>
      </c>
      <c r="K42" s="88">
        <v>0</v>
      </c>
      <c r="L42" s="88">
        <v>0</v>
      </c>
      <c r="M42" s="88">
        <v>0</v>
      </c>
      <c r="N42" s="177" t="e">
        <f t="shared" si="5"/>
        <v>#DIV/0!</v>
      </c>
      <c r="O42" s="88"/>
      <c r="P42" s="88"/>
      <c r="Q42" s="88"/>
      <c r="R42" s="189" t="e">
        <f t="shared" si="6"/>
        <v>#DIV/0!</v>
      </c>
      <c r="S42" s="88"/>
      <c r="T42" s="88"/>
      <c r="U42" s="88"/>
      <c r="V42" s="177" t="e">
        <f t="shared" si="7"/>
        <v>#DIV/0!</v>
      </c>
      <c r="W42" s="88"/>
      <c r="X42" s="88"/>
      <c r="Y42" s="88"/>
      <c r="Z42" s="177" t="e">
        <f t="shared" si="8"/>
        <v>#DIV/0!</v>
      </c>
      <c r="AA42" s="88"/>
      <c r="AB42" s="88"/>
      <c r="AC42" s="88"/>
      <c r="AD42" s="177" t="e">
        <f t="shared" si="9"/>
        <v>#DIV/0!</v>
      </c>
      <c r="AE42" s="88"/>
      <c r="AF42" s="88"/>
      <c r="AG42" s="88"/>
      <c r="AH42" s="88"/>
    </row>
    <row r="43" spans="1:34" ht="51">
      <c r="A43" s="107" t="s">
        <v>71</v>
      </c>
      <c r="B43" s="91" t="s">
        <v>38</v>
      </c>
      <c r="C43" s="92">
        <f>SUM(C44)</f>
        <v>105736.17</v>
      </c>
      <c r="D43" s="92">
        <f>H43+L43+P43+T43+X43+AB43</f>
        <v>105736.17</v>
      </c>
      <c r="E43" s="92">
        <f>E44</f>
        <v>105736.17</v>
      </c>
      <c r="F43" s="176">
        <f>E43/D43</f>
        <v>1</v>
      </c>
      <c r="G43" s="92">
        <f>SUM(G44)</f>
        <v>105736.17</v>
      </c>
      <c r="H43" s="92">
        <f>H44</f>
        <v>105736.17</v>
      </c>
      <c r="I43" s="92">
        <f>I44</f>
        <v>105736.17</v>
      </c>
      <c r="J43" s="176">
        <f>I43/H43</f>
        <v>1</v>
      </c>
      <c r="K43" s="92">
        <f>SUM(K44)</f>
        <v>0</v>
      </c>
      <c r="L43" s="92">
        <f>SUM(L44)</f>
        <v>0</v>
      </c>
      <c r="M43" s="92">
        <f>SUM(M44)</f>
        <v>0</v>
      </c>
      <c r="N43" s="176" t="e">
        <f>M43/L43</f>
        <v>#DIV/0!</v>
      </c>
      <c r="O43" s="92">
        <f>SUM(O44)</f>
        <v>0</v>
      </c>
      <c r="P43" s="92">
        <f>SUM(P44)</f>
        <v>0</v>
      </c>
      <c r="Q43" s="92">
        <f>SUM(Q44)</f>
        <v>0</v>
      </c>
      <c r="R43" s="188" t="e">
        <f>Q43/P43</f>
        <v>#DIV/0!</v>
      </c>
      <c r="S43" s="92">
        <f>SUM(S44)</f>
        <v>0</v>
      </c>
      <c r="T43" s="92">
        <f>SUM(T44)</f>
        <v>0</v>
      </c>
      <c r="U43" s="92">
        <f>SUM(U44)</f>
        <v>0</v>
      </c>
      <c r="V43" s="176" t="e">
        <f>U43/T43</f>
        <v>#DIV/0!</v>
      </c>
      <c r="W43" s="92">
        <f>SUM(W44)</f>
        <v>0</v>
      </c>
      <c r="X43" s="92">
        <f>SUM(X44)</f>
        <v>0</v>
      </c>
      <c r="Y43" s="92">
        <f>SUM(Y44)</f>
        <v>0</v>
      </c>
      <c r="Z43" s="176" t="e">
        <f>Y43/X43</f>
        <v>#DIV/0!</v>
      </c>
      <c r="AA43" s="92">
        <f>SUM(AA44)</f>
        <v>0</v>
      </c>
      <c r="AB43" s="92">
        <f>SUM(AB44)</f>
        <v>0</v>
      </c>
      <c r="AC43" s="92">
        <f>SUM(AC44)</f>
        <v>0</v>
      </c>
      <c r="AD43" s="176" t="e">
        <f>AC43/AB43</f>
        <v>#DIV/0!</v>
      </c>
      <c r="AE43" s="92">
        <f>SUM(AE44)</f>
        <v>0</v>
      </c>
      <c r="AF43" s="92">
        <f>SUM(AF44)</f>
        <v>0</v>
      </c>
      <c r="AG43" s="92">
        <f>SUM(AG44)</f>
        <v>105736.17</v>
      </c>
      <c r="AH43" s="92">
        <f>SUM(AH44)</f>
        <v>105736.17</v>
      </c>
    </row>
    <row r="44" spans="1:34" s="84" customFormat="1" ht="12.75">
      <c r="A44" s="54">
        <v>3</v>
      </c>
      <c r="B44" s="82" t="s">
        <v>34</v>
      </c>
      <c r="C44" s="86">
        <f>C45</f>
        <v>105736.17</v>
      </c>
      <c r="D44" s="86">
        <f>H44+L44+P44+T44+X44+AB44</f>
        <v>105736.17</v>
      </c>
      <c r="E44" s="86">
        <f>E45</f>
        <v>105736.17</v>
      </c>
      <c r="F44" s="177">
        <f>E44/D44</f>
        <v>1</v>
      </c>
      <c r="G44" s="86">
        <f>G45</f>
        <v>105736.17</v>
      </c>
      <c r="H44" s="86">
        <f>H45</f>
        <v>105736.17</v>
      </c>
      <c r="I44" s="86">
        <f>I45</f>
        <v>105736.17</v>
      </c>
      <c r="J44" s="177">
        <f>I44/H44</f>
        <v>1</v>
      </c>
      <c r="K44" s="86">
        <f>SUM(K45+K48)</f>
        <v>0</v>
      </c>
      <c r="L44" s="86">
        <f>SUM(L45+L48)</f>
        <v>0</v>
      </c>
      <c r="M44" s="86">
        <f>SUM(M45+M48)</f>
        <v>0</v>
      </c>
      <c r="N44" s="177" t="e">
        <f>M44/L44</f>
        <v>#DIV/0!</v>
      </c>
      <c r="O44" s="86">
        <f>SUM(O45+O48)</f>
        <v>0</v>
      </c>
      <c r="P44" s="86">
        <f>SUM(P45+P48)</f>
        <v>0</v>
      </c>
      <c r="Q44" s="86">
        <f>SUM(Q45+Q48)</f>
        <v>0</v>
      </c>
      <c r="R44" s="189" t="e">
        <f>Q44/P44</f>
        <v>#DIV/0!</v>
      </c>
      <c r="S44" s="86">
        <f>SUM(S45+S48)</f>
        <v>0</v>
      </c>
      <c r="T44" s="86">
        <f>SUM(T45+T48)</f>
        <v>0</v>
      </c>
      <c r="U44" s="86">
        <f>SUM(U45+U48)</f>
        <v>0</v>
      </c>
      <c r="V44" s="177" t="e">
        <f>U44/T44</f>
        <v>#DIV/0!</v>
      </c>
      <c r="W44" s="86">
        <f>SUM(W45+W48)</f>
        <v>0</v>
      </c>
      <c r="X44" s="86">
        <f>SUM(X45+X48)</f>
        <v>0</v>
      </c>
      <c r="Y44" s="86">
        <f>SUM(Y45+Y48)</f>
        <v>0</v>
      </c>
      <c r="Z44" s="177" t="e">
        <f>Y44/X44</f>
        <v>#DIV/0!</v>
      </c>
      <c r="AA44" s="86">
        <f>SUM(AA45+AA48)</f>
        <v>0</v>
      </c>
      <c r="AB44" s="86">
        <f>SUM(AB45+AB48)</f>
        <v>0</v>
      </c>
      <c r="AC44" s="86">
        <f>SUM(AC45+AC48)</f>
        <v>0</v>
      </c>
      <c r="AD44" s="177" t="e">
        <f>AC44/AB44</f>
        <v>#DIV/0!</v>
      </c>
      <c r="AE44" s="86">
        <f>SUM(AE45+AE48)</f>
        <v>0</v>
      </c>
      <c r="AF44" s="86">
        <f>SUM(AF45+AF48)</f>
        <v>0</v>
      </c>
      <c r="AG44" s="86">
        <f>SUM(AG45+AG48)</f>
        <v>105736.17</v>
      </c>
      <c r="AH44" s="86">
        <f>SUM(AH45+AH48)</f>
        <v>105736.17</v>
      </c>
    </row>
    <row r="45" spans="1:34" s="84" customFormat="1" ht="12.75">
      <c r="A45" s="54">
        <v>32</v>
      </c>
      <c r="B45" s="82" t="s">
        <v>18</v>
      </c>
      <c r="C45" s="86">
        <f>C46+C48</f>
        <v>105736.17</v>
      </c>
      <c r="D45" s="86">
        <f aca="true" t="shared" si="21" ref="D45:D50">H45+L45+P45+T45+X45+AB45</f>
        <v>105736.17</v>
      </c>
      <c r="E45" s="86">
        <f>E46+E48</f>
        <v>105736.17</v>
      </c>
      <c r="F45" s="177">
        <f aca="true" t="shared" si="22" ref="F45:F50">E45/D45</f>
        <v>1</v>
      </c>
      <c r="G45" s="86">
        <f>G46+G48</f>
        <v>105736.17</v>
      </c>
      <c r="H45" s="86">
        <f>H46+H48</f>
        <v>105736.17</v>
      </c>
      <c r="I45" s="86">
        <f>I46+I48</f>
        <v>105736.17</v>
      </c>
      <c r="J45" s="177">
        <f aca="true" t="shared" si="23" ref="J45:J50">I45/H45</f>
        <v>1</v>
      </c>
      <c r="K45" s="86">
        <f aca="true" t="shared" si="24" ref="K45:M46">SUM(K46)</f>
        <v>0</v>
      </c>
      <c r="L45" s="86">
        <f t="shared" si="24"/>
        <v>0</v>
      </c>
      <c r="M45" s="86">
        <f t="shared" si="24"/>
        <v>0</v>
      </c>
      <c r="N45" s="177" t="e">
        <f aca="true" t="shared" si="25" ref="N45:N50">M45/L45</f>
        <v>#DIV/0!</v>
      </c>
      <c r="O45" s="86">
        <f aca="true" t="shared" si="26" ref="O45:Q46">SUM(O46)</f>
        <v>0</v>
      </c>
      <c r="P45" s="86">
        <f t="shared" si="26"/>
        <v>0</v>
      </c>
      <c r="Q45" s="86">
        <f t="shared" si="26"/>
        <v>0</v>
      </c>
      <c r="R45" s="189" t="e">
        <f aca="true" t="shared" si="27" ref="R45:R50">Q45/P45</f>
        <v>#DIV/0!</v>
      </c>
      <c r="S45" s="86">
        <f aca="true" t="shared" si="28" ref="S45:U46">SUM(S46)</f>
        <v>0</v>
      </c>
      <c r="T45" s="86">
        <f t="shared" si="28"/>
        <v>0</v>
      </c>
      <c r="U45" s="86">
        <f t="shared" si="28"/>
        <v>0</v>
      </c>
      <c r="V45" s="177" t="e">
        <f aca="true" t="shared" si="29" ref="V45:V50">U45/T45</f>
        <v>#DIV/0!</v>
      </c>
      <c r="W45" s="86">
        <f aca="true" t="shared" si="30" ref="W45:Y46">SUM(W46)</f>
        <v>0</v>
      </c>
      <c r="X45" s="86">
        <f t="shared" si="30"/>
        <v>0</v>
      </c>
      <c r="Y45" s="86">
        <f t="shared" si="30"/>
        <v>0</v>
      </c>
      <c r="Z45" s="177" t="e">
        <f aca="true" t="shared" si="31" ref="Z45:Z50">Y45/X45</f>
        <v>#DIV/0!</v>
      </c>
      <c r="AA45" s="86">
        <f aca="true" t="shared" si="32" ref="AA45:AC46">SUM(AA46)</f>
        <v>0</v>
      </c>
      <c r="AB45" s="86">
        <f t="shared" si="32"/>
        <v>0</v>
      </c>
      <c r="AC45" s="86">
        <f t="shared" si="32"/>
        <v>0</v>
      </c>
      <c r="AD45" s="177" t="e">
        <f aca="true" t="shared" si="33" ref="AD45:AD50">AC45/AB45</f>
        <v>#DIV/0!</v>
      </c>
      <c r="AE45" s="86">
        <f>SUM(AE46)</f>
        <v>0</v>
      </c>
      <c r="AF45" s="86">
        <f>SUM(AF46)</f>
        <v>0</v>
      </c>
      <c r="AG45" s="86">
        <f>C45</f>
        <v>105736.17</v>
      </c>
      <c r="AH45" s="86">
        <f>G45</f>
        <v>105736.17</v>
      </c>
    </row>
    <row r="46" spans="1:34" s="84" customFormat="1" ht="12.75">
      <c r="A46" s="54">
        <v>322</v>
      </c>
      <c r="B46" s="82" t="s">
        <v>20</v>
      </c>
      <c r="C46" s="86">
        <f>SUM(C47)</f>
        <v>35000</v>
      </c>
      <c r="D46" s="86">
        <f t="shared" si="21"/>
        <v>33250</v>
      </c>
      <c r="E46" s="86">
        <f>E47</f>
        <v>33250</v>
      </c>
      <c r="F46" s="177">
        <f t="shared" si="22"/>
        <v>1</v>
      </c>
      <c r="G46" s="86">
        <f>SUM(G47)</f>
        <v>35000</v>
      </c>
      <c r="H46" s="86">
        <f>H47</f>
        <v>33250</v>
      </c>
      <c r="I46" s="86">
        <f>I47</f>
        <v>33250</v>
      </c>
      <c r="J46" s="177">
        <f t="shared" si="23"/>
        <v>1</v>
      </c>
      <c r="K46" s="86">
        <f t="shared" si="24"/>
        <v>0</v>
      </c>
      <c r="L46" s="86">
        <f t="shared" si="24"/>
        <v>0</v>
      </c>
      <c r="M46" s="86">
        <f t="shared" si="24"/>
        <v>0</v>
      </c>
      <c r="N46" s="177" t="e">
        <f t="shared" si="25"/>
        <v>#DIV/0!</v>
      </c>
      <c r="O46" s="86">
        <f t="shared" si="26"/>
        <v>0</v>
      </c>
      <c r="P46" s="86">
        <f t="shared" si="26"/>
        <v>0</v>
      </c>
      <c r="Q46" s="86">
        <f t="shared" si="26"/>
        <v>0</v>
      </c>
      <c r="R46" s="189" t="e">
        <f t="shared" si="27"/>
        <v>#DIV/0!</v>
      </c>
      <c r="S46" s="86">
        <f t="shared" si="28"/>
        <v>0</v>
      </c>
      <c r="T46" s="86">
        <f t="shared" si="28"/>
        <v>0</v>
      </c>
      <c r="U46" s="86">
        <f t="shared" si="28"/>
        <v>0</v>
      </c>
      <c r="V46" s="177" t="e">
        <f t="shared" si="29"/>
        <v>#DIV/0!</v>
      </c>
      <c r="W46" s="86">
        <f t="shared" si="30"/>
        <v>0</v>
      </c>
      <c r="X46" s="86">
        <f t="shared" si="30"/>
        <v>0</v>
      </c>
      <c r="Y46" s="86">
        <f t="shared" si="30"/>
        <v>0</v>
      </c>
      <c r="Z46" s="177" t="e">
        <f t="shared" si="31"/>
        <v>#DIV/0!</v>
      </c>
      <c r="AA46" s="86">
        <f t="shared" si="32"/>
        <v>0</v>
      </c>
      <c r="AB46" s="86">
        <f t="shared" si="32"/>
        <v>0</v>
      </c>
      <c r="AC46" s="86">
        <f t="shared" si="32"/>
        <v>0</v>
      </c>
      <c r="AD46" s="177" t="e">
        <f t="shared" si="33"/>
        <v>#DIV/0!</v>
      </c>
      <c r="AE46" s="86">
        <f>SUM(AE47)</f>
        <v>0</v>
      </c>
      <c r="AF46" s="86">
        <f>SUM(AF47)</f>
        <v>0</v>
      </c>
      <c r="AG46" s="86">
        <f>SUM(AG47)</f>
        <v>0</v>
      </c>
      <c r="AH46" s="86">
        <f>SUM(AH47)</f>
        <v>0</v>
      </c>
    </row>
    <row r="47" spans="1:34" ht="25.5">
      <c r="A47" s="108">
        <v>3224</v>
      </c>
      <c r="B47" s="76" t="s">
        <v>111</v>
      </c>
      <c r="C47" s="88">
        <f>G47</f>
        <v>35000</v>
      </c>
      <c r="D47" s="88">
        <f t="shared" si="21"/>
        <v>33250</v>
      </c>
      <c r="E47" s="88">
        <f>I47</f>
        <v>33250</v>
      </c>
      <c r="F47" s="177">
        <f t="shared" si="22"/>
        <v>1</v>
      </c>
      <c r="G47" s="88">
        <v>35000</v>
      </c>
      <c r="H47" s="88">
        <v>33250</v>
      </c>
      <c r="I47" s="88">
        <v>33250</v>
      </c>
      <c r="J47" s="177">
        <f t="shared" si="23"/>
        <v>1</v>
      </c>
      <c r="K47" s="88">
        <v>0</v>
      </c>
      <c r="L47" s="88">
        <v>0</v>
      </c>
      <c r="M47" s="88">
        <v>0</v>
      </c>
      <c r="N47" s="177" t="e">
        <f t="shared" si="25"/>
        <v>#DIV/0!</v>
      </c>
      <c r="O47" s="88"/>
      <c r="P47" s="88"/>
      <c r="Q47" s="88"/>
      <c r="R47" s="189" t="e">
        <f t="shared" si="27"/>
        <v>#DIV/0!</v>
      </c>
      <c r="S47" s="88"/>
      <c r="T47" s="88"/>
      <c r="U47" s="88"/>
      <c r="V47" s="177" t="e">
        <f t="shared" si="29"/>
        <v>#DIV/0!</v>
      </c>
      <c r="W47" s="88"/>
      <c r="X47" s="88"/>
      <c r="Y47" s="88"/>
      <c r="Z47" s="177" t="e">
        <f t="shared" si="31"/>
        <v>#DIV/0!</v>
      </c>
      <c r="AA47" s="88"/>
      <c r="AB47" s="88"/>
      <c r="AC47" s="88"/>
      <c r="AD47" s="177" t="e">
        <f t="shared" si="33"/>
        <v>#DIV/0!</v>
      </c>
      <c r="AE47" s="88"/>
      <c r="AF47" s="88"/>
      <c r="AG47" s="88"/>
      <c r="AH47" s="88"/>
    </row>
    <row r="48" spans="1:34" s="84" customFormat="1" ht="12.75">
      <c r="A48" s="54">
        <v>323</v>
      </c>
      <c r="B48" s="82" t="s">
        <v>21</v>
      </c>
      <c r="C48" s="86">
        <f>SUM(C49:C50)</f>
        <v>70736.17</v>
      </c>
      <c r="D48" s="86">
        <f t="shared" si="21"/>
        <v>72486.17</v>
      </c>
      <c r="E48" s="86">
        <f>E49+E50</f>
        <v>72486.17</v>
      </c>
      <c r="F48" s="177">
        <f t="shared" si="22"/>
        <v>1</v>
      </c>
      <c r="G48" s="86">
        <f>SUM(G49:G50)</f>
        <v>70736.17</v>
      </c>
      <c r="H48" s="86">
        <f>H49+H50</f>
        <v>72486.17</v>
      </c>
      <c r="I48" s="86">
        <f>I49+I50</f>
        <v>72486.17</v>
      </c>
      <c r="J48" s="177">
        <f t="shared" si="23"/>
        <v>1</v>
      </c>
      <c r="K48" s="86">
        <f>SUM(K49:K50)</f>
        <v>0</v>
      </c>
      <c r="L48" s="86">
        <f>SUM(L49:L50)</f>
        <v>0</v>
      </c>
      <c r="M48" s="86">
        <f>SUM(M49:M50)</f>
        <v>0</v>
      </c>
      <c r="N48" s="177" t="e">
        <f t="shared" si="25"/>
        <v>#DIV/0!</v>
      </c>
      <c r="O48" s="86">
        <f>SUM(O49:O50)</f>
        <v>0</v>
      </c>
      <c r="P48" s="86">
        <f>SUM(P49:P50)</f>
        <v>0</v>
      </c>
      <c r="Q48" s="86">
        <f>SUM(Q49:Q50)</f>
        <v>0</v>
      </c>
      <c r="R48" s="189" t="e">
        <f t="shared" si="27"/>
        <v>#DIV/0!</v>
      </c>
      <c r="S48" s="86">
        <f>SUM(S49:S50)</f>
        <v>0</v>
      </c>
      <c r="T48" s="86">
        <f>SUM(T49:T50)</f>
        <v>0</v>
      </c>
      <c r="U48" s="86">
        <f>SUM(U49:U50)</f>
        <v>0</v>
      </c>
      <c r="V48" s="177" t="e">
        <f t="shared" si="29"/>
        <v>#DIV/0!</v>
      </c>
      <c r="W48" s="86">
        <f>SUM(W49:W50)</f>
        <v>0</v>
      </c>
      <c r="X48" s="86">
        <f>SUM(X49:X50)</f>
        <v>0</v>
      </c>
      <c r="Y48" s="86">
        <f>SUM(Y49:Y50)</f>
        <v>0</v>
      </c>
      <c r="Z48" s="177" t="e">
        <f t="shared" si="31"/>
        <v>#DIV/0!</v>
      </c>
      <c r="AA48" s="86">
        <f>SUM(AA49:AA50)</f>
        <v>0</v>
      </c>
      <c r="AB48" s="86">
        <f>SUM(AB49:AB50)</f>
        <v>0</v>
      </c>
      <c r="AC48" s="86">
        <f>SUM(AC49:AC50)</f>
        <v>0</v>
      </c>
      <c r="AD48" s="177" t="e">
        <f t="shared" si="33"/>
        <v>#DIV/0!</v>
      </c>
      <c r="AE48" s="86">
        <f>SUM(AE49:AE50)</f>
        <v>0</v>
      </c>
      <c r="AF48" s="86">
        <f>SUM(AF49:AF50)</f>
        <v>0</v>
      </c>
      <c r="AG48" s="86">
        <f>SUM(AG49:AG50)</f>
        <v>0</v>
      </c>
      <c r="AH48" s="86">
        <f>SUM(AH49:AH50)</f>
        <v>0</v>
      </c>
    </row>
    <row r="49" spans="1:34" ht="25.5">
      <c r="A49" s="108">
        <v>3232</v>
      </c>
      <c r="B49" s="76" t="s">
        <v>112</v>
      </c>
      <c r="C49" s="88">
        <f>G49</f>
        <v>70636.17</v>
      </c>
      <c r="D49" s="88">
        <f t="shared" si="21"/>
        <v>72486.17</v>
      </c>
      <c r="E49" s="88">
        <f>I49</f>
        <v>72486.17</v>
      </c>
      <c r="F49" s="177">
        <f t="shared" si="22"/>
        <v>1</v>
      </c>
      <c r="G49" s="88">
        <v>70636.17</v>
      </c>
      <c r="H49" s="88">
        <v>72486.17</v>
      </c>
      <c r="I49" s="88">
        <v>72486.17</v>
      </c>
      <c r="J49" s="177">
        <f t="shared" si="23"/>
        <v>1</v>
      </c>
      <c r="K49" s="88">
        <v>0</v>
      </c>
      <c r="L49" s="88">
        <v>0</v>
      </c>
      <c r="M49" s="88">
        <v>0</v>
      </c>
      <c r="N49" s="177" t="e">
        <f t="shared" si="25"/>
        <v>#DIV/0!</v>
      </c>
      <c r="O49" s="88"/>
      <c r="P49" s="88"/>
      <c r="Q49" s="88"/>
      <c r="R49" s="189" t="e">
        <f t="shared" si="27"/>
        <v>#DIV/0!</v>
      </c>
      <c r="S49" s="88"/>
      <c r="T49" s="88"/>
      <c r="U49" s="88"/>
      <c r="V49" s="177" t="e">
        <f t="shared" si="29"/>
        <v>#DIV/0!</v>
      </c>
      <c r="W49" s="88"/>
      <c r="X49" s="88"/>
      <c r="Y49" s="88"/>
      <c r="Z49" s="177" t="e">
        <f t="shared" si="31"/>
        <v>#DIV/0!</v>
      </c>
      <c r="AA49" s="88"/>
      <c r="AB49" s="88"/>
      <c r="AC49" s="88"/>
      <c r="AD49" s="177" t="e">
        <f t="shared" si="33"/>
        <v>#DIV/0!</v>
      </c>
      <c r="AE49" s="88"/>
      <c r="AF49" s="88"/>
      <c r="AG49" s="88"/>
      <c r="AH49" s="88"/>
    </row>
    <row r="50" spans="1:34" ht="12.75">
      <c r="A50" s="108">
        <v>3237</v>
      </c>
      <c r="B50" s="76" t="s">
        <v>102</v>
      </c>
      <c r="C50" s="88">
        <f>G50</f>
        <v>100</v>
      </c>
      <c r="D50" s="88">
        <f t="shared" si="21"/>
        <v>0</v>
      </c>
      <c r="E50" s="88">
        <v>0</v>
      </c>
      <c r="F50" s="177" t="e">
        <f t="shared" si="22"/>
        <v>#DIV/0!</v>
      </c>
      <c r="G50" s="88">
        <v>100</v>
      </c>
      <c r="H50" s="88">
        <v>0</v>
      </c>
      <c r="I50" s="88">
        <v>0</v>
      </c>
      <c r="J50" s="177" t="e">
        <f t="shared" si="23"/>
        <v>#DIV/0!</v>
      </c>
      <c r="K50" s="88">
        <v>0</v>
      </c>
      <c r="L50" s="88">
        <v>0</v>
      </c>
      <c r="M50" s="88">
        <v>0</v>
      </c>
      <c r="N50" s="177" t="e">
        <f t="shared" si="25"/>
        <v>#DIV/0!</v>
      </c>
      <c r="O50" s="88"/>
      <c r="P50" s="88"/>
      <c r="Q50" s="88"/>
      <c r="R50" s="189" t="e">
        <f t="shared" si="27"/>
        <v>#DIV/0!</v>
      </c>
      <c r="S50" s="88"/>
      <c r="T50" s="88"/>
      <c r="U50" s="88"/>
      <c r="V50" s="177" t="e">
        <f t="shared" si="29"/>
        <v>#DIV/0!</v>
      </c>
      <c r="W50" s="88"/>
      <c r="X50" s="88"/>
      <c r="Y50" s="88"/>
      <c r="Z50" s="177" t="e">
        <f t="shared" si="31"/>
        <v>#DIV/0!</v>
      </c>
      <c r="AA50" s="88"/>
      <c r="AB50" s="88"/>
      <c r="AC50" s="88"/>
      <c r="AD50" s="177" t="e">
        <f t="shared" si="33"/>
        <v>#DIV/0!</v>
      </c>
      <c r="AE50" s="88"/>
      <c r="AF50" s="88"/>
      <c r="AG50" s="88"/>
      <c r="AH50" s="88"/>
    </row>
    <row r="51" spans="1:34" ht="25.5">
      <c r="A51" s="106" t="s">
        <v>39</v>
      </c>
      <c r="B51" s="89" t="s">
        <v>40</v>
      </c>
      <c r="C51" s="90">
        <f>SUM(C52)</f>
        <v>1400000</v>
      </c>
      <c r="D51" s="90">
        <f>H51+L51+P51+T51+X51+AB51</f>
        <v>54500</v>
      </c>
      <c r="E51" s="90">
        <f>E52</f>
        <v>54500</v>
      </c>
      <c r="F51" s="172">
        <f>E51/D51</f>
        <v>1</v>
      </c>
      <c r="G51" s="90">
        <f>SUM(G52)</f>
        <v>1400000</v>
      </c>
      <c r="H51" s="90">
        <f>H52</f>
        <v>54500</v>
      </c>
      <c r="I51" s="90">
        <f>I52</f>
        <v>54500</v>
      </c>
      <c r="J51" s="172">
        <f>I51/H51</f>
        <v>1</v>
      </c>
      <c r="K51" s="90">
        <f aca="true" t="shared" si="34" ref="K51:M52">SUM(K52)</f>
        <v>0</v>
      </c>
      <c r="L51" s="90">
        <f t="shared" si="34"/>
        <v>0</v>
      </c>
      <c r="M51" s="90">
        <f t="shared" si="34"/>
        <v>0</v>
      </c>
      <c r="N51" s="172" t="e">
        <f>M51/L51</f>
        <v>#DIV/0!</v>
      </c>
      <c r="O51" s="90">
        <f aca="true" t="shared" si="35" ref="O51:Q52">SUM(O52)</f>
        <v>0</v>
      </c>
      <c r="P51" s="90">
        <f t="shared" si="35"/>
        <v>0</v>
      </c>
      <c r="Q51" s="90">
        <f t="shared" si="35"/>
        <v>0</v>
      </c>
      <c r="R51" s="187" t="e">
        <f>Q51/P51</f>
        <v>#DIV/0!</v>
      </c>
      <c r="S51" s="90">
        <f aca="true" t="shared" si="36" ref="S51:U52">SUM(S52)</f>
        <v>0</v>
      </c>
      <c r="T51" s="90">
        <f t="shared" si="36"/>
        <v>0</v>
      </c>
      <c r="U51" s="90">
        <f t="shared" si="36"/>
        <v>0</v>
      </c>
      <c r="V51" s="172" t="e">
        <f>U51/T51</f>
        <v>#DIV/0!</v>
      </c>
      <c r="W51" s="90">
        <f aca="true" t="shared" si="37" ref="W51:Y52">SUM(W52)</f>
        <v>0</v>
      </c>
      <c r="X51" s="90">
        <f t="shared" si="37"/>
        <v>0</v>
      </c>
      <c r="Y51" s="90">
        <f t="shared" si="37"/>
        <v>0</v>
      </c>
      <c r="Z51" s="172" t="e">
        <f>Y51/X51</f>
        <v>#DIV/0!</v>
      </c>
      <c r="AA51" s="90">
        <f aca="true" t="shared" si="38" ref="AA51:AC52">SUM(AA52)</f>
        <v>0</v>
      </c>
      <c r="AB51" s="90">
        <f t="shared" si="38"/>
        <v>0</v>
      </c>
      <c r="AC51" s="90">
        <f t="shared" si="38"/>
        <v>0</v>
      </c>
      <c r="AD51" s="172" t="e">
        <f>AC51/AB51</f>
        <v>#DIV/0!</v>
      </c>
      <c r="AE51" s="90">
        <f aca="true" t="shared" si="39" ref="AE51:AH52">SUM(AE52)</f>
        <v>0</v>
      </c>
      <c r="AF51" s="90">
        <f t="shared" si="39"/>
        <v>0</v>
      </c>
      <c r="AG51" s="90">
        <f t="shared" si="39"/>
        <v>0</v>
      </c>
      <c r="AH51" s="90">
        <f t="shared" si="39"/>
        <v>0</v>
      </c>
    </row>
    <row r="52" spans="1:34" ht="48">
      <c r="A52" s="168" t="s">
        <v>193</v>
      </c>
      <c r="B52" s="91" t="s">
        <v>192</v>
      </c>
      <c r="C52" s="92">
        <f>SUM(C53)</f>
        <v>1400000</v>
      </c>
      <c r="D52" s="92">
        <f>H52+L52+P52+T52+X52+AB52</f>
        <v>54500</v>
      </c>
      <c r="E52" s="92">
        <f>E53</f>
        <v>54500</v>
      </c>
      <c r="F52" s="176">
        <f>E52/D52</f>
        <v>1</v>
      </c>
      <c r="G52" s="92">
        <f>SUM(G53)</f>
        <v>1400000</v>
      </c>
      <c r="H52" s="92">
        <f>H53</f>
        <v>54500</v>
      </c>
      <c r="I52" s="92">
        <f>I53</f>
        <v>54500</v>
      </c>
      <c r="J52" s="176">
        <f>I52/H52</f>
        <v>1</v>
      </c>
      <c r="K52" s="92">
        <f t="shared" si="34"/>
        <v>0</v>
      </c>
      <c r="L52" s="92">
        <f t="shared" si="34"/>
        <v>0</v>
      </c>
      <c r="M52" s="92">
        <f t="shared" si="34"/>
        <v>0</v>
      </c>
      <c r="N52" s="176" t="e">
        <f>M52/L52</f>
        <v>#DIV/0!</v>
      </c>
      <c r="O52" s="92">
        <f t="shared" si="35"/>
        <v>0</v>
      </c>
      <c r="P52" s="92">
        <f t="shared" si="35"/>
        <v>0</v>
      </c>
      <c r="Q52" s="92">
        <f t="shared" si="35"/>
        <v>0</v>
      </c>
      <c r="R52" s="188" t="e">
        <f>Q52/P52</f>
        <v>#DIV/0!</v>
      </c>
      <c r="S52" s="92">
        <f t="shared" si="36"/>
        <v>0</v>
      </c>
      <c r="T52" s="92">
        <f t="shared" si="36"/>
        <v>0</v>
      </c>
      <c r="U52" s="92">
        <f t="shared" si="36"/>
        <v>0</v>
      </c>
      <c r="V52" s="176" t="e">
        <f>U52/T52</f>
        <v>#DIV/0!</v>
      </c>
      <c r="W52" s="92">
        <f t="shared" si="37"/>
        <v>0</v>
      </c>
      <c r="X52" s="92">
        <f t="shared" si="37"/>
        <v>0</v>
      </c>
      <c r="Y52" s="92">
        <f t="shared" si="37"/>
        <v>0</v>
      </c>
      <c r="Z52" s="176" t="e">
        <f>Y52/X52</f>
        <v>#DIV/0!</v>
      </c>
      <c r="AA52" s="92">
        <f t="shared" si="38"/>
        <v>0</v>
      </c>
      <c r="AB52" s="92">
        <f t="shared" si="38"/>
        <v>0</v>
      </c>
      <c r="AC52" s="92">
        <f t="shared" si="38"/>
        <v>0</v>
      </c>
      <c r="AD52" s="176" t="e">
        <f>AC52/AB52</f>
        <v>#DIV/0!</v>
      </c>
      <c r="AE52" s="92">
        <f t="shared" si="39"/>
        <v>0</v>
      </c>
      <c r="AF52" s="92">
        <f t="shared" si="39"/>
        <v>0</v>
      </c>
      <c r="AG52" s="92">
        <f t="shared" si="39"/>
        <v>0</v>
      </c>
      <c r="AH52" s="92">
        <f t="shared" si="39"/>
        <v>0</v>
      </c>
    </row>
    <row r="53" spans="1:34" s="84" customFormat="1" ht="25.5">
      <c r="A53" s="109" t="s">
        <v>41</v>
      </c>
      <c r="B53" s="83" t="s">
        <v>24</v>
      </c>
      <c r="C53" s="87">
        <f>G53</f>
        <v>1400000</v>
      </c>
      <c r="D53" s="87">
        <f>H53+L53+P53+T53+X53+AB53</f>
        <v>54500</v>
      </c>
      <c r="E53" s="87">
        <f>E54+E57</f>
        <v>54500</v>
      </c>
      <c r="F53" s="177">
        <f>E53/D53</f>
        <v>1</v>
      </c>
      <c r="G53" s="87">
        <f>G54+G57</f>
        <v>1400000</v>
      </c>
      <c r="H53" s="87">
        <f>H54+H57</f>
        <v>54500</v>
      </c>
      <c r="I53" s="87">
        <f>I54+I57</f>
        <v>54500</v>
      </c>
      <c r="J53" s="177">
        <f>I53/H53</f>
        <v>1</v>
      </c>
      <c r="K53" s="87">
        <f>SUM(K57)</f>
        <v>0</v>
      </c>
      <c r="L53" s="87">
        <f>SUM(L57)</f>
        <v>0</v>
      </c>
      <c r="M53" s="87">
        <f>SUM(M57)</f>
        <v>0</v>
      </c>
      <c r="N53" s="177" t="e">
        <f>M53/L53</f>
        <v>#DIV/0!</v>
      </c>
      <c r="O53" s="87">
        <f>SUM(O57)</f>
        <v>0</v>
      </c>
      <c r="P53" s="87">
        <f>SUM(P57)</f>
        <v>0</v>
      </c>
      <c r="Q53" s="87">
        <f>SUM(Q57)</f>
        <v>0</v>
      </c>
      <c r="R53" s="189" t="e">
        <f>Q53/P53</f>
        <v>#DIV/0!</v>
      </c>
      <c r="S53" s="87">
        <f>SUM(S57)</f>
        <v>0</v>
      </c>
      <c r="T53" s="87">
        <f>SUM(T57)</f>
        <v>0</v>
      </c>
      <c r="U53" s="87">
        <f>SUM(U57)</f>
        <v>0</v>
      </c>
      <c r="V53" s="177" t="e">
        <f>U53/T53</f>
        <v>#DIV/0!</v>
      </c>
      <c r="W53" s="87">
        <f>SUM(W57)</f>
        <v>0</v>
      </c>
      <c r="X53" s="87">
        <f>SUM(X57)</f>
        <v>0</v>
      </c>
      <c r="Y53" s="87">
        <f>SUM(Y57)</f>
        <v>0</v>
      </c>
      <c r="Z53" s="177" t="e">
        <f>Y53/X53</f>
        <v>#DIV/0!</v>
      </c>
      <c r="AA53" s="87">
        <f>SUM(AA57)</f>
        <v>0</v>
      </c>
      <c r="AB53" s="87">
        <f>SUM(AB57)</f>
        <v>0</v>
      </c>
      <c r="AC53" s="87">
        <f>SUM(AC57)</f>
        <v>0</v>
      </c>
      <c r="AD53" s="177" t="e">
        <f>AC53/AB53</f>
        <v>#DIV/0!</v>
      </c>
      <c r="AE53" s="87">
        <f>SUM(AE57)</f>
        <v>0</v>
      </c>
      <c r="AF53" s="87">
        <f>SUM(AF57)</f>
        <v>0</v>
      </c>
      <c r="AG53" s="87">
        <f>SUM(AG57)</f>
        <v>0</v>
      </c>
      <c r="AH53" s="87">
        <f>SUM(AH57)</f>
        <v>0</v>
      </c>
    </row>
    <row r="54" spans="1:34" s="84" customFormat="1" ht="25.5" customHeight="1">
      <c r="A54" s="109">
        <v>42</v>
      </c>
      <c r="B54" s="83" t="s">
        <v>120</v>
      </c>
      <c r="C54" s="87">
        <f>G54</f>
        <v>1400000</v>
      </c>
      <c r="D54" s="87">
        <f aca="true" t="shared" si="40" ref="D54:D59">H54+L54+P54+T54+X54+AB54</f>
        <v>54500</v>
      </c>
      <c r="E54" s="87">
        <f>E55</f>
        <v>54500</v>
      </c>
      <c r="F54" s="177">
        <f aca="true" t="shared" si="41" ref="F54:F59">E54/D54</f>
        <v>1</v>
      </c>
      <c r="G54" s="87">
        <f aca="true" t="shared" si="42" ref="G54:I55">G55</f>
        <v>1400000</v>
      </c>
      <c r="H54" s="87">
        <f t="shared" si="42"/>
        <v>54500</v>
      </c>
      <c r="I54" s="87">
        <f t="shared" si="42"/>
        <v>54500</v>
      </c>
      <c r="J54" s="177">
        <f aca="true" t="shared" si="43" ref="J54:J59">I54/H54</f>
        <v>1</v>
      </c>
      <c r="K54" s="87"/>
      <c r="L54" s="87"/>
      <c r="M54" s="87"/>
      <c r="N54" s="177" t="e">
        <f aca="true" t="shared" si="44" ref="N54:N59">M54/L54</f>
        <v>#DIV/0!</v>
      </c>
      <c r="O54" s="87"/>
      <c r="P54" s="87"/>
      <c r="Q54" s="87"/>
      <c r="R54" s="189" t="e">
        <f aca="true" t="shared" si="45" ref="R54:R59">Q54/P54</f>
        <v>#DIV/0!</v>
      </c>
      <c r="S54" s="87"/>
      <c r="T54" s="87"/>
      <c r="U54" s="87"/>
      <c r="V54" s="177" t="e">
        <f aca="true" t="shared" si="46" ref="V54:V59">U54/T54</f>
        <v>#DIV/0!</v>
      </c>
      <c r="W54" s="87"/>
      <c r="X54" s="87"/>
      <c r="Y54" s="87"/>
      <c r="Z54" s="177" t="e">
        <f aca="true" t="shared" si="47" ref="Z54:Z59">Y54/X54</f>
        <v>#DIV/0!</v>
      </c>
      <c r="AA54" s="87"/>
      <c r="AB54" s="87"/>
      <c r="AC54" s="87"/>
      <c r="AD54" s="177" t="e">
        <f aca="true" t="shared" si="48" ref="AD54:AD59">AC54/AB54</f>
        <v>#DIV/0!</v>
      </c>
      <c r="AE54" s="87"/>
      <c r="AF54" s="87"/>
      <c r="AG54" s="87"/>
      <c r="AH54" s="87"/>
    </row>
    <row r="55" spans="1:34" s="84" customFormat="1" ht="12.75">
      <c r="A55" s="109">
        <v>421</v>
      </c>
      <c r="B55" s="83" t="s">
        <v>190</v>
      </c>
      <c r="C55" s="87">
        <f>G55</f>
        <v>1400000</v>
      </c>
      <c r="D55" s="87">
        <f t="shared" si="40"/>
        <v>54500</v>
      </c>
      <c r="E55" s="87">
        <f>E56</f>
        <v>54500</v>
      </c>
      <c r="F55" s="177">
        <f t="shared" si="41"/>
        <v>1</v>
      </c>
      <c r="G55" s="87">
        <f t="shared" si="42"/>
        <v>1400000</v>
      </c>
      <c r="H55" s="87">
        <f t="shared" si="42"/>
        <v>54500</v>
      </c>
      <c r="I55" s="87">
        <f t="shared" si="42"/>
        <v>54500</v>
      </c>
      <c r="J55" s="177">
        <f t="shared" si="43"/>
        <v>1</v>
      </c>
      <c r="K55" s="87"/>
      <c r="L55" s="87"/>
      <c r="M55" s="87"/>
      <c r="N55" s="177" t="e">
        <f t="shared" si="44"/>
        <v>#DIV/0!</v>
      </c>
      <c r="O55" s="87"/>
      <c r="P55" s="87"/>
      <c r="Q55" s="87"/>
      <c r="R55" s="189" t="e">
        <f t="shared" si="45"/>
        <v>#DIV/0!</v>
      </c>
      <c r="S55" s="87"/>
      <c r="T55" s="87"/>
      <c r="U55" s="87"/>
      <c r="V55" s="177" t="e">
        <f t="shared" si="46"/>
        <v>#DIV/0!</v>
      </c>
      <c r="W55" s="87"/>
      <c r="X55" s="87"/>
      <c r="Y55" s="87"/>
      <c r="Z55" s="177" t="e">
        <f t="shared" si="47"/>
        <v>#DIV/0!</v>
      </c>
      <c r="AA55" s="87"/>
      <c r="AB55" s="87"/>
      <c r="AC55" s="87"/>
      <c r="AD55" s="177" t="e">
        <f t="shared" si="48"/>
        <v>#DIV/0!</v>
      </c>
      <c r="AE55" s="87"/>
      <c r="AF55" s="87"/>
      <c r="AG55" s="87"/>
      <c r="AH55" s="87"/>
    </row>
    <row r="56" spans="1:34" s="84" customFormat="1" ht="25.5">
      <c r="A56" s="108">
        <v>4212</v>
      </c>
      <c r="B56" s="76" t="s">
        <v>191</v>
      </c>
      <c r="C56" s="88">
        <f>G56</f>
        <v>1400000</v>
      </c>
      <c r="D56" s="88">
        <f t="shared" si="40"/>
        <v>54500</v>
      </c>
      <c r="E56" s="88">
        <f>I56</f>
        <v>54500</v>
      </c>
      <c r="F56" s="177">
        <f t="shared" si="41"/>
        <v>1</v>
      </c>
      <c r="G56" s="88">
        <v>1400000</v>
      </c>
      <c r="H56" s="88">
        <v>54500</v>
      </c>
      <c r="I56" s="88">
        <v>54500</v>
      </c>
      <c r="J56" s="177">
        <f t="shared" si="43"/>
        <v>1</v>
      </c>
      <c r="K56" s="87"/>
      <c r="L56" s="87"/>
      <c r="M56" s="87"/>
      <c r="N56" s="177" t="e">
        <f t="shared" si="44"/>
        <v>#DIV/0!</v>
      </c>
      <c r="O56" s="87"/>
      <c r="P56" s="87"/>
      <c r="Q56" s="87"/>
      <c r="R56" s="189" t="e">
        <f t="shared" si="45"/>
        <v>#DIV/0!</v>
      </c>
      <c r="S56" s="87"/>
      <c r="T56" s="87"/>
      <c r="U56" s="87"/>
      <c r="V56" s="177" t="e">
        <f t="shared" si="46"/>
        <v>#DIV/0!</v>
      </c>
      <c r="W56" s="87"/>
      <c r="X56" s="87"/>
      <c r="Y56" s="87"/>
      <c r="Z56" s="177" t="e">
        <f t="shared" si="47"/>
        <v>#DIV/0!</v>
      </c>
      <c r="AA56" s="87"/>
      <c r="AB56" s="87"/>
      <c r="AC56" s="87"/>
      <c r="AD56" s="177" t="e">
        <f t="shared" si="48"/>
        <v>#DIV/0!</v>
      </c>
      <c r="AE56" s="87"/>
      <c r="AF56" s="87"/>
      <c r="AG56" s="87"/>
      <c r="AH56" s="87"/>
    </row>
    <row r="57" spans="1:34" s="84" customFormat="1" ht="25.5">
      <c r="A57" s="109" t="s">
        <v>42</v>
      </c>
      <c r="B57" s="83" t="s">
        <v>43</v>
      </c>
      <c r="C57" s="87">
        <f>SUM(C58)</f>
        <v>0</v>
      </c>
      <c r="D57" s="87">
        <f t="shared" si="40"/>
        <v>0</v>
      </c>
      <c r="E57" s="87">
        <f>E58</f>
        <v>0</v>
      </c>
      <c r="F57" s="177" t="e">
        <f t="shared" si="41"/>
        <v>#DIV/0!</v>
      </c>
      <c r="G57" s="87">
        <f>SUM(G58)</f>
        <v>0</v>
      </c>
      <c r="H57" s="87">
        <f>H58</f>
        <v>0</v>
      </c>
      <c r="I57" s="87">
        <f>I58</f>
        <v>0</v>
      </c>
      <c r="J57" s="177" t="e">
        <f t="shared" si="43"/>
        <v>#DIV/0!</v>
      </c>
      <c r="K57" s="87">
        <f>SUM(K58)</f>
        <v>0</v>
      </c>
      <c r="L57" s="87"/>
      <c r="M57" s="87"/>
      <c r="N57" s="177" t="e">
        <f t="shared" si="44"/>
        <v>#DIV/0!</v>
      </c>
      <c r="O57" s="87">
        <f>SUM(O58)</f>
        <v>0</v>
      </c>
      <c r="P57" s="87">
        <f>SUM(P58)</f>
        <v>0</v>
      </c>
      <c r="Q57" s="87">
        <f>SUM(Q58)</f>
        <v>0</v>
      </c>
      <c r="R57" s="189" t="e">
        <f t="shared" si="45"/>
        <v>#DIV/0!</v>
      </c>
      <c r="S57" s="87">
        <f>SUM(S58)</f>
        <v>0</v>
      </c>
      <c r="T57" s="87">
        <f>SUM(T58)</f>
        <v>0</v>
      </c>
      <c r="U57" s="87">
        <f>SUM(U58)</f>
        <v>0</v>
      </c>
      <c r="V57" s="177" t="e">
        <f t="shared" si="46"/>
        <v>#DIV/0!</v>
      </c>
      <c r="W57" s="87">
        <f>SUM(W58)</f>
        <v>0</v>
      </c>
      <c r="X57" s="87">
        <f>SUM(X58)</f>
        <v>0</v>
      </c>
      <c r="Y57" s="87">
        <f>SUM(Y58)</f>
        <v>0</v>
      </c>
      <c r="Z57" s="177" t="e">
        <f t="shared" si="47"/>
        <v>#DIV/0!</v>
      </c>
      <c r="AA57" s="87">
        <f>SUM(AA58)</f>
        <v>0</v>
      </c>
      <c r="AB57" s="87">
        <f>SUM(AB58)</f>
        <v>0</v>
      </c>
      <c r="AC57" s="87">
        <f>SUM(AC58)</f>
        <v>0</v>
      </c>
      <c r="AD57" s="177" t="e">
        <f t="shared" si="48"/>
        <v>#DIV/0!</v>
      </c>
      <c r="AE57" s="87">
        <f>SUM(AE58)</f>
        <v>0</v>
      </c>
      <c r="AF57" s="87">
        <f>SUM(AF58)</f>
        <v>0</v>
      </c>
      <c r="AG57" s="87">
        <f>SUM(AG58)</f>
        <v>0</v>
      </c>
      <c r="AH57" s="87">
        <f>SUM(AH58)</f>
        <v>0</v>
      </c>
    </row>
    <row r="58" spans="1:34" s="84" customFormat="1" ht="25.5">
      <c r="A58" s="109" t="s">
        <v>44</v>
      </c>
      <c r="B58" s="83" t="s">
        <v>45</v>
      </c>
      <c r="C58" s="87">
        <v>0</v>
      </c>
      <c r="D58" s="87">
        <f t="shared" si="40"/>
        <v>0</v>
      </c>
      <c r="E58" s="87">
        <f>E59</f>
        <v>0</v>
      </c>
      <c r="F58" s="177" t="e">
        <f t="shared" si="41"/>
        <v>#DIV/0!</v>
      </c>
      <c r="G58" s="87">
        <v>0</v>
      </c>
      <c r="H58" s="87">
        <f>H59</f>
        <v>0</v>
      </c>
      <c r="I58" s="87">
        <f>I59</f>
        <v>0</v>
      </c>
      <c r="J58" s="177" t="e">
        <f t="shared" si="43"/>
        <v>#DIV/0!</v>
      </c>
      <c r="K58" s="87"/>
      <c r="L58" s="87"/>
      <c r="M58" s="87"/>
      <c r="N58" s="177" t="e">
        <f t="shared" si="44"/>
        <v>#DIV/0!</v>
      </c>
      <c r="O58" s="87"/>
      <c r="P58" s="87"/>
      <c r="Q58" s="87"/>
      <c r="R58" s="189" t="e">
        <f t="shared" si="45"/>
        <v>#DIV/0!</v>
      </c>
      <c r="S58" s="87"/>
      <c r="T58" s="87"/>
      <c r="U58" s="87"/>
      <c r="V58" s="177" t="e">
        <f t="shared" si="46"/>
        <v>#DIV/0!</v>
      </c>
      <c r="W58" s="87"/>
      <c r="X58" s="87"/>
      <c r="Y58" s="87"/>
      <c r="Z58" s="177" t="e">
        <f t="shared" si="47"/>
        <v>#DIV/0!</v>
      </c>
      <c r="AA58" s="87"/>
      <c r="AB58" s="87"/>
      <c r="AC58" s="87"/>
      <c r="AD58" s="177" t="e">
        <f t="shared" si="48"/>
        <v>#DIV/0!</v>
      </c>
      <c r="AE58" s="87"/>
      <c r="AF58" s="87"/>
      <c r="AG58" s="87"/>
      <c r="AH58" s="87"/>
    </row>
    <row r="59" spans="1:34" ht="25.5">
      <c r="A59" s="108">
        <v>4511</v>
      </c>
      <c r="B59" s="76" t="s">
        <v>45</v>
      </c>
      <c r="C59" s="88">
        <v>0</v>
      </c>
      <c r="D59" s="88">
        <f t="shared" si="40"/>
        <v>0</v>
      </c>
      <c r="E59" s="88">
        <v>0</v>
      </c>
      <c r="F59" s="177" t="e">
        <f t="shared" si="41"/>
        <v>#DIV/0!</v>
      </c>
      <c r="G59" s="88">
        <v>0</v>
      </c>
      <c r="H59" s="88">
        <v>0</v>
      </c>
      <c r="I59" s="88">
        <v>0</v>
      </c>
      <c r="J59" s="177" t="e">
        <f t="shared" si="43"/>
        <v>#DIV/0!</v>
      </c>
      <c r="K59" s="88"/>
      <c r="L59" s="88"/>
      <c r="M59" s="88"/>
      <c r="N59" s="177" t="e">
        <f t="shared" si="44"/>
        <v>#DIV/0!</v>
      </c>
      <c r="O59" s="88"/>
      <c r="P59" s="88"/>
      <c r="Q59" s="88"/>
      <c r="R59" s="189" t="e">
        <f t="shared" si="45"/>
        <v>#DIV/0!</v>
      </c>
      <c r="S59" s="88"/>
      <c r="T59" s="88"/>
      <c r="U59" s="88"/>
      <c r="V59" s="177" t="e">
        <f t="shared" si="46"/>
        <v>#DIV/0!</v>
      </c>
      <c r="W59" s="88"/>
      <c r="X59" s="88"/>
      <c r="Y59" s="88"/>
      <c r="Z59" s="177" t="e">
        <f t="shared" si="47"/>
        <v>#DIV/0!</v>
      </c>
      <c r="AA59" s="88"/>
      <c r="AB59" s="88"/>
      <c r="AC59" s="88"/>
      <c r="AD59" s="177" t="e">
        <f t="shared" si="48"/>
        <v>#DIV/0!</v>
      </c>
      <c r="AE59" s="88"/>
      <c r="AF59" s="88"/>
      <c r="AG59" s="88"/>
      <c r="AH59" s="88"/>
    </row>
    <row r="60" spans="1:34" ht="25.5">
      <c r="A60" s="106" t="s">
        <v>39</v>
      </c>
      <c r="B60" s="89" t="s">
        <v>46</v>
      </c>
      <c r="C60" s="90">
        <f>SUM(C61+C76+C88+C93+C98+C111)</f>
        <v>464619.04999999993</v>
      </c>
      <c r="D60" s="90">
        <f>H60+L60+P60+T60+X60+AB60</f>
        <v>600297.0700000001</v>
      </c>
      <c r="E60" s="90">
        <f>E61+E76+E82+E88+E93+E98+E111</f>
        <v>600297.0700000001</v>
      </c>
      <c r="F60" s="172">
        <f>E60/D60</f>
        <v>1</v>
      </c>
      <c r="G60" s="90">
        <f>SUM(G61+G76+G88+G93+G98+G111)</f>
        <v>464619.04999999993</v>
      </c>
      <c r="H60" s="90">
        <f>SUM(H61+H76+H82+H88+H93+H98+H111)</f>
        <v>600297.0700000001</v>
      </c>
      <c r="I60" s="90">
        <f>SUM(I61+I76+I82+I88+I93+I98+I111)</f>
        <v>600297.0700000001</v>
      </c>
      <c r="J60" s="172">
        <f>I60/H60</f>
        <v>1</v>
      </c>
      <c r="K60" s="90">
        <f>SUM(K61+K76+K88+K93+K98+K111)</f>
        <v>0</v>
      </c>
      <c r="L60" s="90">
        <f>SUM(L61+L76+L88+L93+L98+L111)</f>
        <v>0</v>
      </c>
      <c r="M60" s="90">
        <f>SUM(M61+M76+M88+M93+M98+M111)</f>
        <v>0</v>
      </c>
      <c r="N60" s="172" t="e">
        <f>M60/L60</f>
        <v>#DIV/0!</v>
      </c>
      <c r="O60" s="90">
        <f>SUM(O61+O76+O88+O93+O98+O111)</f>
        <v>0</v>
      </c>
      <c r="P60" s="90">
        <f>SUM(P61+P76+P88+P93+P98+P111)</f>
        <v>0</v>
      </c>
      <c r="Q60" s="90">
        <f>SUM(Q61+Q76+Q88+Q93+Q98+Q111)</f>
        <v>0</v>
      </c>
      <c r="R60" s="187" t="e">
        <f>Q60/P60</f>
        <v>#DIV/0!</v>
      </c>
      <c r="S60" s="90">
        <f>SUM(S61+S76+S88+S93+S98+S111)</f>
        <v>0</v>
      </c>
      <c r="T60" s="90">
        <f>SUM(T61+T76+T88+T93+T98+T111)</f>
        <v>0</v>
      </c>
      <c r="U60" s="90">
        <f>SUM(U61+U76+U88+U93+U98+U111)</f>
        <v>0</v>
      </c>
      <c r="V60" s="172" t="e">
        <f>U60/T60</f>
        <v>#DIV/0!</v>
      </c>
      <c r="W60" s="90">
        <f>SUM(W61+W76+W88+W93+W98+W111)</f>
        <v>0</v>
      </c>
      <c r="X60" s="90">
        <f>SUM(X61+X76+X88+X93+X98+X111)</f>
        <v>0</v>
      </c>
      <c r="Y60" s="90">
        <f>SUM(Y61+Y76+Y88+Y93+Y98+Y111)</f>
        <v>0</v>
      </c>
      <c r="Z60" s="172" t="e">
        <f>Y60/X60</f>
        <v>#DIV/0!</v>
      </c>
      <c r="AA60" s="90">
        <f>SUM(AA61+AA76+AA88+AA93+AA98+AA111)</f>
        <v>0</v>
      </c>
      <c r="AB60" s="90">
        <f>SUM(AB61+AB76+AB88+AB93+AB98+AB111)</f>
        <v>0</v>
      </c>
      <c r="AC60" s="90">
        <f>SUM(AC61+AC76+AC88+AC93+AC98+AC111)</f>
        <v>0</v>
      </c>
      <c r="AD60" s="172" t="e">
        <f>AC60/AB60</f>
        <v>#DIV/0!</v>
      </c>
      <c r="AE60" s="90">
        <f>SUM(AE61+AE76+AE88+AE93+AE98+AE111)</f>
        <v>0</v>
      </c>
      <c r="AF60" s="90">
        <f>SUM(AF61+AF76+AF88+AF93+AF98+AF111)</f>
        <v>0</v>
      </c>
      <c r="AG60" s="90">
        <f>SUM(AG61+AG76+AG88+AG93+AG98+AG111)</f>
        <v>464619.04999999993</v>
      </c>
      <c r="AH60" s="90">
        <f>SUM(AH61+AH76+AH88+AH93+AH98+AH111)</f>
        <v>464619.04999999993</v>
      </c>
    </row>
    <row r="61" spans="1:34" ht="51">
      <c r="A61" s="107" t="s">
        <v>48</v>
      </c>
      <c r="B61" s="91" t="s">
        <v>49</v>
      </c>
      <c r="C61" s="92">
        <f>SUM(C62)</f>
        <v>5000</v>
      </c>
      <c r="D61" s="92">
        <f>H61+L61+P61+T61+X61+AB61</f>
        <v>5000</v>
      </c>
      <c r="E61" s="92">
        <f>I61</f>
        <v>5000</v>
      </c>
      <c r="F61" s="176">
        <f>E61/D61</f>
        <v>1</v>
      </c>
      <c r="G61" s="92">
        <f>SUM(G62)</f>
        <v>5000</v>
      </c>
      <c r="H61" s="92">
        <f>H62</f>
        <v>5000</v>
      </c>
      <c r="I61" s="92">
        <f>I62</f>
        <v>5000</v>
      </c>
      <c r="J61" s="176">
        <f>I61/H61</f>
        <v>1</v>
      </c>
      <c r="K61" s="92">
        <f aca="true" t="shared" si="49" ref="K61:M62">SUM(K62)</f>
        <v>0</v>
      </c>
      <c r="L61" s="92">
        <f t="shared" si="49"/>
        <v>0</v>
      </c>
      <c r="M61" s="92">
        <f t="shared" si="49"/>
        <v>0</v>
      </c>
      <c r="N61" s="176" t="e">
        <f>M61/L61</f>
        <v>#DIV/0!</v>
      </c>
      <c r="O61" s="92">
        <f aca="true" t="shared" si="50" ref="O61:Q62">SUM(O62)</f>
        <v>0</v>
      </c>
      <c r="P61" s="92">
        <f t="shared" si="50"/>
        <v>0</v>
      </c>
      <c r="Q61" s="92">
        <f t="shared" si="50"/>
        <v>0</v>
      </c>
      <c r="R61" s="188" t="e">
        <f>Q61/P61</f>
        <v>#DIV/0!</v>
      </c>
      <c r="S61" s="92">
        <f aca="true" t="shared" si="51" ref="S61:U62">SUM(S62)</f>
        <v>0</v>
      </c>
      <c r="T61" s="92">
        <f t="shared" si="51"/>
        <v>0</v>
      </c>
      <c r="U61" s="92">
        <f t="shared" si="51"/>
        <v>0</v>
      </c>
      <c r="V61" s="176" t="e">
        <f>U61/T61</f>
        <v>#DIV/0!</v>
      </c>
      <c r="W61" s="92">
        <f aca="true" t="shared" si="52" ref="W61:Y62">SUM(W62)</f>
        <v>0</v>
      </c>
      <c r="X61" s="92">
        <f t="shared" si="52"/>
        <v>0</v>
      </c>
      <c r="Y61" s="92">
        <f t="shared" si="52"/>
        <v>0</v>
      </c>
      <c r="Z61" s="176" t="e">
        <f>Y61/X61</f>
        <v>#DIV/0!</v>
      </c>
      <c r="AA61" s="92">
        <f aca="true" t="shared" si="53" ref="AA61:AC62">SUM(AA62)</f>
        <v>0</v>
      </c>
      <c r="AB61" s="92">
        <f t="shared" si="53"/>
        <v>0</v>
      </c>
      <c r="AC61" s="92">
        <f t="shared" si="53"/>
        <v>0</v>
      </c>
      <c r="AD61" s="176" t="e">
        <f>AC61/AB61</f>
        <v>#DIV/0!</v>
      </c>
      <c r="AE61" s="92">
        <f aca="true" t="shared" si="54" ref="AE61:AH62">SUM(AE62)</f>
        <v>0</v>
      </c>
      <c r="AF61" s="92">
        <f t="shared" si="54"/>
        <v>0</v>
      </c>
      <c r="AG61" s="92">
        <f t="shared" si="54"/>
        <v>5000</v>
      </c>
      <c r="AH61" s="92">
        <f t="shared" si="54"/>
        <v>5000</v>
      </c>
    </row>
    <row r="62" spans="1:34" s="84" customFormat="1" ht="12.75">
      <c r="A62" s="54">
        <v>3</v>
      </c>
      <c r="B62" s="82" t="s">
        <v>34</v>
      </c>
      <c r="C62" s="86">
        <f>G62+K62+O62++W62+AA62+AE62+AF62</f>
        <v>5000</v>
      </c>
      <c r="D62" s="86">
        <f>H62+L62+P62+T62+X62+AB62</f>
        <v>5000</v>
      </c>
      <c r="E62" s="86">
        <f>I62</f>
        <v>5000</v>
      </c>
      <c r="F62" s="177">
        <f>E62/D62</f>
        <v>1</v>
      </c>
      <c r="G62" s="86">
        <f>SUM(G63)</f>
        <v>5000</v>
      </c>
      <c r="H62" s="86">
        <f>H63</f>
        <v>5000</v>
      </c>
      <c r="I62" s="86">
        <f>I63</f>
        <v>5000</v>
      </c>
      <c r="J62" s="177">
        <f>I62/H62</f>
        <v>1</v>
      </c>
      <c r="K62" s="86">
        <f t="shared" si="49"/>
        <v>0</v>
      </c>
      <c r="L62" s="86">
        <f t="shared" si="49"/>
        <v>0</v>
      </c>
      <c r="M62" s="86">
        <f t="shared" si="49"/>
        <v>0</v>
      </c>
      <c r="N62" s="177" t="e">
        <f>M62/L62</f>
        <v>#DIV/0!</v>
      </c>
      <c r="O62" s="86">
        <f t="shared" si="50"/>
        <v>0</v>
      </c>
      <c r="P62" s="86">
        <f t="shared" si="50"/>
        <v>0</v>
      </c>
      <c r="Q62" s="86">
        <f t="shared" si="50"/>
        <v>0</v>
      </c>
      <c r="R62" s="189" t="e">
        <f>Q62/P62</f>
        <v>#DIV/0!</v>
      </c>
      <c r="S62" s="86">
        <f t="shared" si="51"/>
        <v>0</v>
      </c>
      <c r="T62" s="86">
        <f t="shared" si="51"/>
        <v>0</v>
      </c>
      <c r="U62" s="86">
        <f t="shared" si="51"/>
        <v>0</v>
      </c>
      <c r="V62" s="177" t="e">
        <f>U62/T62</f>
        <v>#DIV/0!</v>
      </c>
      <c r="W62" s="86">
        <f t="shared" si="52"/>
        <v>0</v>
      </c>
      <c r="X62" s="86">
        <f t="shared" si="52"/>
        <v>0</v>
      </c>
      <c r="Y62" s="86">
        <f t="shared" si="52"/>
        <v>0</v>
      </c>
      <c r="Z62" s="177" t="e">
        <f>Y62/X62</f>
        <v>#DIV/0!</v>
      </c>
      <c r="AA62" s="86">
        <f t="shared" si="53"/>
        <v>0</v>
      </c>
      <c r="AB62" s="86">
        <f t="shared" si="53"/>
        <v>0</v>
      </c>
      <c r="AC62" s="86">
        <f t="shared" si="53"/>
        <v>0</v>
      </c>
      <c r="AD62" s="177" t="e">
        <f>AC62/AB62</f>
        <v>#DIV/0!</v>
      </c>
      <c r="AE62" s="86">
        <f t="shared" si="54"/>
        <v>0</v>
      </c>
      <c r="AF62" s="86">
        <f t="shared" si="54"/>
        <v>0</v>
      </c>
      <c r="AG62" s="86">
        <f t="shared" si="54"/>
        <v>5000</v>
      </c>
      <c r="AH62" s="86">
        <f t="shared" si="54"/>
        <v>5000</v>
      </c>
    </row>
    <row r="63" spans="1:34" s="84" customFormat="1" ht="12.75">
      <c r="A63" s="54">
        <v>32</v>
      </c>
      <c r="B63" s="82" t="s">
        <v>18</v>
      </c>
      <c r="C63" s="86">
        <f aca="true" t="shared" si="55" ref="C63:C75">G63+K63+O63++W63+AA63+AE63+AF63</f>
        <v>5000</v>
      </c>
      <c r="D63" s="86">
        <f aca="true" t="shared" si="56" ref="D63:D75">H63+L63+P63+T63+X63+AB63</f>
        <v>5000</v>
      </c>
      <c r="E63" s="86">
        <f aca="true" t="shared" si="57" ref="E63:E75">I63</f>
        <v>5000</v>
      </c>
      <c r="F63" s="177">
        <f aca="true" t="shared" si="58" ref="F63:F75">E63/D63</f>
        <v>1</v>
      </c>
      <c r="G63" s="86">
        <f>G64+G68+G72+G74</f>
        <v>5000</v>
      </c>
      <c r="H63" s="86">
        <f>H64+H68+H72+H74</f>
        <v>5000</v>
      </c>
      <c r="I63" s="86">
        <f>I64+I68+I72+I74</f>
        <v>5000</v>
      </c>
      <c r="J63" s="177">
        <f aca="true" t="shared" si="59" ref="J63:J75">I63/H63</f>
        <v>1</v>
      </c>
      <c r="K63" s="86">
        <f>SUM(K74)</f>
        <v>0</v>
      </c>
      <c r="L63" s="86">
        <f>SUM(L74)</f>
        <v>0</v>
      </c>
      <c r="M63" s="86">
        <f>SUM(M74)</f>
        <v>0</v>
      </c>
      <c r="N63" s="177" t="e">
        <f aca="true" t="shared" si="60" ref="N63:N75">M63/L63</f>
        <v>#DIV/0!</v>
      </c>
      <c r="O63" s="86">
        <f>SUM(O74)</f>
        <v>0</v>
      </c>
      <c r="P63" s="86">
        <f>SUM(P74)</f>
        <v>0</v>
      </c>
      <c r="Q63" s="86">
        <f>SUM(Q74)</f>
        <v>0</v>
      </c>
      <c r="R63" s="189" t="e">
        <f aca="true" t="shared" si="61" ref="R63:R75">Q63/P63</f>
        <v>#DIV/0!</v>
      </c>
      <c r="S63" s="86">
        <f>SUM(S74)</f>
        <v>0</v>
      </c>
      <c r="T63" s="86">
        <f>SUM(T74)</f>
        <v>0</v>
      </c>
      <c r="U63" s="86">
        <f>SUM(U74)</f>
        <v>0</v>
      </c>
      <c r="V63" s="177" t="e">
        <f aca="true" t="shared" si="62" ref="V63:V75">U63/T63</f>
        <v>#DIV/0!</v>
      </c>
      <c r="W63" s="86">
        <f>SUM(W74)</f>
        <v>0</v>
      </c>
      <c r="X63" s="86">
        <f>SUM(X74)</f>
        <v>0</v>
      </c>
      <c r="Y63" s="86">
        <f>SUM(Y74)</f>
        <v>0</v>
      </c>
      <c r="Z63" s="177" t="e">
        <f aca="true" t="shared" si="63" ref="Z63:Z75">Y63/X63</f>
        <v>#DIV/0!</v>
      </c>
      <c r="AA63" s="86">
        <f>SUM(AA74)</f>
        <v>0</v>
      </c>
      <c r="AB63" s="86">
        <f>SUM(AB74)</f>
        <v>0</v>
      </c>
      <c r="AC63" s="86">
        <f>SUM(AC74)</f>
        <v>0</v>
      </c>
      <c r="AD63" s="177" t="e">
        <f aca="true" t="shared" si="64" ref="AD63:AD75">AC63/AB63</f>
        <v>#DIV/0!</v>
      </c>
      <c r="AE63" s="86">
        <f>SUM(AE74)</f>
        <v>0</v>
      </c>
      <c r="AF63" s="86">
        <f>SUM(AF74)</f>
        <v>0</v>
      </c>
      <c r="AG63" s="86">
        <f>C63</f>
        <v>5000</v>
      </c>
      <c r="AH63" s="86">
        <f>G63</f>
        <v>5000</v>
      </c>
    </row>
    <row r="64" spans="1:34" s="84" customFormat="1" ht="12.75">
      <c r="A64" s="54">
        <v>321</v>
      </c>
      <c r="B64" s="82" t="s">
        <v>19</v>
      </c>
      <c r="C64" s="86">
        <f t="shared" si="55"/>
        <v>1000</v>
      </c>
      <c r="D64" s="86">
        <f t="shared" si="56"/>
        <v>104</v>
      </c>
      <c r="E64" s="86">
        <f t="shared" si="57"/>
        <v>104</v>
      </c>
      <c r="F64" s="177">
        <f t="shared" si="58"/>
        <v>1</v>
      </c>
      <c r="G64" s="86">
        <f>G65+G66+G67</f>
        <v>1000</v>
      </c>
      <c r="H64" s="86">
        <f>H65+H66+H67</f>
        <v>104</v>
      </c>
      <c r="I64" s="86">
        <f>I65+I66+I67</f>
        <v>104</v>
      </c>
      <c r="J64" s="177">
        <f t="shared" si="59"/>
        <v>1</v>
      </c>
      <c r="K64" s="86"/>
      <c r="L64" s="86"/>
      <c r="M64" s="86"/>
      <c r="N64" s="177" t="e">
        <f t="shared" si="60"/>
        <v>#DIV/0!</v>
      </c>
      <c r="O64" s="86"/>
      <c r="P64" s="86"/>
      <c r="Q64" s="86"/>
      <c r="R64" s="189" t="e">
        <f t="shared" si="61"/>
        <v>#DIV/0!</v>
      </c>
      <c r="S64" s="86"/>
      <c r="T64" s="86"/>
      <c r="U64" s="86"/>
      <c r="V64" s="177" t="e">
        <f t="shared" si="62"/>
        <v>#DIV/0!</v>
      </c>
      <c r="W64" s="86"/>
      <c r="X64" s="86"/>
      <c r="Y64" s="86"/>
      <c r="Z64" s="177" t="e">
        <f t="shared" si="63"/>
        <v>#DIV/0!</v>
      </c>
      <c r="AA64" s="86"/>
      <c r="AB64" s="86"/>
      <c r="AC64" s="86"/>
      <c r="AD64" s="177" t="e">
        <f t="shared" si="64"/>
        <v>#DIV/0!</v>
      </c>
      <c r="AE64" s="86"/>
      <c r="AF64" s="86"/>
      <c r="AG64" s="86"/>
      <c r="AH64" s="86"/>
    </row>
    <row r="65" spans="1:34" s="84" customFormat="1" ht="12.75">
      <c r="A65" s="108">
        <v>3211</v>
      </c>
      <c r="B65" s="76" t="s">
        <v>92</v>
      </c>
      <c r="C65" s="88">
        <f t="shared" si="55"/>
        <v>400</v>
      </c>
      <c r="D65" s="88">
        <f t="shared" si="56"/>
        <v>104</v>
      </c>
      <c r="E65" s="88">
        <f t="shared" si="57"/>
        <v>104</v>
      </c>
      <c r="F65" s="177">
        <f t="shared" si="58"/>
        <v>1</v>
      </c>
      <c r="G65" s="88">
        <v>400</v>
      </c>
      <c r="H65" s="88">
        <v>104</v>
      </c>
      <c r="I65" s="88">
        <v>104</v>
      </c>
      <c r="J65" s="177">
        <f t="shared" si="59"/>
        <v>1</v>
      </c>
      <c r="K65" s="88"/>
      <c r="L65" s="88"/>
      <c r="M65" s="88"/>
      <c r="N65" s="177" t="e">
        <f t="shared" si="60"/>
        <v>#DIV/0!</v>
      </c>
      <c r="O65" s="88"/>
      <c r="P65" s="88"/>
      <c r="Q65" s="88"/>
      <c r="R65" s="189" t="e">
        <f t="shared" si="61"/>
        <v>#DIV/0!</v>
      </c>
      <c r="S65" s="88"/>
      <c r="T65" s="88"/>
      <c r="U65" s="88"/>
      <c r="V65" s="177" t="e">
        <f t="shared" si="62"/>
        <v>#DIV/0!</v>
      </c>
      <c r="W65" s="88"/>
      <c r="X65" s="88"/>
      <c r="Y65" s="88"/>
      <c r="Z65" s="177" t="e">
        <f t="shared" si="63"/>
        <v>#DIV/0!</v>
      </c>
      <c r="AA65" s="88"/>
      <c r="AB65" s="88"/>
      <c r="AC65" s="88"/>
      <c r="AD65" s="177" t="e">
        <f t="shared" si="64"/>
        <v>#DIV/0!</v>
      </c>
      <c r="AE65" s="88"/>
      <c r="AF65" s="88"/>
      <c r="AG65" s="88"/>
      <c r="AH65" s="88"/>
    </row>
    <row r="66" spans="1:34" s="84" customFormat="1" ht="12.75">
      <c r="A66" s="108">
        <v>3213</v>
      </c>
      <c r="B66" s="76" t="s">
        <v>93</v>
      </c>
      <c r="C66" s="88">
        <f t="shared" si="55"/>
        <v>200</v>
      </c>
      <c r="D66" s="88">
        <f t="shared" si="56"/>
        <v>0</v>
      </c>
      <c r="E66" s="88">
        <f t="shared" si="57"/>
        <v>0</v>
      </c>
      <c r="F66" s="177" t="e">
        <f t="shared" si="58"/>
        <v>#DIV/0!</v>
      </c>
      <c r="G66" s="88">
        <v>200</v>
      </c>
      <c r="H66" s="88">
        <v>0</v>
      </c>
      <c r="I66" s="88">
        <v>0</v>
      </c>
      <c r="J66" s="177" t="e">
        <f t="shared" si="59"/>
        <v>#DIV/0!</v>
      </c>
      <c r="K66" s="88"/>
      <c r="L66" s="88"/>
      <c r="M66" s="88"/>
      <c r="N66" s="177" t="e">
        <f t="shared" si="60"/>
        <v>#DIV/0!</v>
      </c>
      <c r="O66" s="88"/>
      <c r="P66" s="88"/>
      <c r="Q66" s="88"/>
      <c r="R66" s="189" t="e">
        <f t="shared" si="61"/>
        <v>#DIV/0!</v>
      </c>
      <c r="S66" s="88"/>
      <c r="T66" s="88"/>
      <c r="U66" s="88"/>
      <c r="V66" s="177" t="e">
        <f t="shared" si="62"/>
        <v>#DIV/0!</v>
      </c>
      <c r="W66" s="88"/>
      <c r="X66" s="88"/>
      <c r="Y66" s="88"/>
      <c r="Z66" s="177" t="e">
        <f t="shared" si="63"/>
        <v>#DIV/0!</v>
      </c>
      <c r="AA66" s="88"/>
      <c r="AB66" s="88"/>
      <c r="AC66" s="88"/>
      <c r="AD66" s="177" t="e">
        <f t="shared" si="64"/>
        <v>#DIV/0!</v>
      </c>
      <c r="AE66" s="88"/>
      <c r="AF66" s="88"/>
      <c r="AG66" s="88"/>
      <c r="AH66" s="88"/>
    </row>
    <row r="67" spans="1:34" s="84" customFormat="1" ht="12.75">
      <c r="A67" s="108">
        <v>3214</v>
      </c>
      <c r="B67" s="76" t="s">
        <v>94</v>
      </c>
      <c r="C67" s="88">
        <f t="shared" si="55"/>
        <v>400</v>
      </c>
      <c r="D67" s="88">
        <f t="shared" si="56"/>
        <v>0</v>
      </c>
      <c r="E67" s="88">
        <f t="shared" si="57"/>
        <v>0</v>
      </c>
      <c r="F67" s="177" t="e">
        <f t="shared" si="58"/>
        <v>#DIV/0!</v>
      </c>
      <c r="G67" s="88">
        <v>400</v>
      </c>
      <c r="H67" s="88">
        <v>0</v>
      </c>
      <c r="I67" s="88">
        <v>0</v>
      </c>
      <c r="J67" s="177" t="e">
        <f t="shared" si="59"/>
        <v>#DIV/0!</v>
      </c>
      <c r="K67" s="88"/>
      <c r="L67" s="88"/>
      <c r="M67" s="88"/>
      <c r="N67" s="177" t="e">
        <f t="shared" si="60"/>
        <v>#DIV/0!</v>
      </c>
      <c r="O67" s="88"/>
      <c r="P67" s="88"/>
      <c r="Q67" s="88"/>
      <c r="R67" s="189" t="e">
        <f t="shared" si="61"/>
        <v>#DIV/0!</v>
      </c>
      <c r="S67" s="88"/>
      <c r="T67" s="88"/>
      <c r="U67" s="88"/>
      <c r="V67" s="177" t="e">
        <f t="shared" si="62"/>
        <v>#DIV/0!</v>
      </c>
      <c r="W67" s="88"/>
      <c r="X67" s="88"/>
      <c r="Y67" s="88"/>
      <c r="Z67" s="177" t="e">
        <f t="shared" si="63"/>
        <v>#DIV/0!</v>
      </c>
      <c r="AA67" s="88"/>
      <c r="AB67" s="88"/>
      <c r="AC67" s="88"/>
      <c r="AD67" s="177" t="e">
        <f t="shared" si="64"/>
        <v>#DIV/0!</v>
      </c>
      <c r="AE67" s="88"/>
      <c r="AF67" s="88"/>
      <c r="AG67" s="88"/>
      <c r="AH67" s="88"/>
    </row>
    <row r="68" spans="1:34" s="84" customFormat="1" ht="12.75">
      <c r="A68" s="121">
        <v>322</v>
      </c>
      <c r="B68" s="122" t="s">
        <v>20</v>
      </c>
      <c r="C68" s="86">
        <f t="shared" si="55"/>
        <v>2600</v>
      </c>
      <c r="D68" s="86">
        <f t="shared" si="56"/>
        <v>4896</v>
      </c>
      <c r="E68" s="86">
        <f t="shared" si="57"/>
        <v>4896</v>
      </c>
      <c r="F68" s="177">
        <f t="shared" si="58"/>
        <v>1</v>
      </c>
      <c r="G68" s="123">
        <f>SUM(G69:G71)</f>
        <v>2600</v>
      </c>
      <c r="H68" s="123">
        <f>H69+H70+H71</f>
        <v>4896</v>
      </c>
      <c r="I68" s="123">
        <f>I69+I70+I71</f>
        <v>4896</v>
      </c>
      <c r="J68" s="177">
        <f t="shared" si="59"/>
        <v>1</v>
      </c>
      <c r="K68" s="123"/>
      <c r="L68" s="123"/>
      <c r="M68" s="123"/>
      <c r="N68" s="177" t="e">
        <f t="shared" si="60"/>
        <v>#DIV/0!</v>
      </c>
      <c r="O68" s="123"/>
      <c r="P68" s="123"/>
      <c r="Q68" s="123"/>
      <c r="R68" s="189" t="e">
        <f t="shared" si="61"/>
        <v>#DIV/0!</v>
      </c>
      <c r="S68" s="123"/>
      <c r="T68" s="123"/>
      <c r="U68" s="123"/>
      <c r="V68" s="177" t="e">
        <f t="shared" si="62"/>
        <v>#DIV/0!</v>
      </c>
      <c r="W68" s="123"/>
      <c r="X68" s="123"/>
      <c r="Y68" s="123"/>
      <c r="Z68" s="177" t="e">
        <f t="shared" si="63"/>
        <v>#DIV/0!</v>
      </c>
      <c r="AA68" s="123"/>
      <c r="AB68" s="123"/>
      <c r="AC68" s="123"/>
      <c r="AD68" s="177" t="e">
        <f t="shared" si="64"/>
        <v>#DIV/0!</v>
      </c>
      <c r="AE68" s="123"/>
      <c r="AF68" s="123"/>
      <c r="AG68" s="123"/>
      <c r="AH68" s="123"/>
    </row>
    <row r="69" spans="1:34" s="84" customFormat="1" ht="25.5">
      <c r="A69" s="108">
        <v>3221</v>
      </c>
      <c r="B69" s="76" t="s">
        <v>95</v>
      </c>
      <c r="C69" s="88">
        <f t="shared" si="55"/>
        <v>100</v>
      </c>
      <c r="D69" s="88">
        <f t="shared" si="56"/>
        <v>1281.24</v>
      </c>
      <c r="E69" s="88">
        <f t="shared" si="57"/>
        <v>1281.24</v>
      </c>
      <c r="F69" s="177">
        <f t="shared" si="58"/>
        <v>1</v>
      </c>
      <c r="G69" s="88">
        <v>100</v>
      </c>
      <c r="H69" s="88">
        <v>1281.24</v>
      </c>
      <c r="I69" s="88">
        <v>1281.24</v>
      </c>
      <c r="J69" s="177">
        <f t="shared" si="59"/>
        <v>1</v>
      </c>
      <c r="K69" s="88"/>
      <c r="L69" s="88"/>
      <c r="M69" s="88"/>
      <c r="N69" s="177" t="e">
        <f t="shared" si="60"/>
        <v>#DIV/0!</v>
      </c>
      <c r="O69" s="88"/>
      <c r="P69" s="88"/>
      <c r="Q69" s="88"/>
      <c r="R69" s="189" t="e">
        <f t="shared" si="61"/>
        <v>#DIV/0!</v>
      </c>
      <c r="S69" s="88"/>
      <c r="T69" s="88"/>
      <c r="U69" s="88"/>
      <c r="V69" s="177" t="e">
        <f t="shared" si="62"/>
        <v>#DIV/0!</v>
      </c>
      <c r="W69" s="88"/>
      <c r="X69" s="88"/>
      <c r="Y69" s="88"/>
      <c r="Z69" s="177" t="e">
        <f t="shared" si="63"/>
        <v>#DIV/0!</v>
      </c>
      <c r="AA69" s="88"/>
      <c r="AB69" s="88"/>
      <c r="AC69" s="88"/>
      <c r="AD69" s="177" t="e">
        <f t="shared" si="64"/>
        <v>#DIV/0!</v>
      </c>
      <c r="AE69" s="88"/>
      <c r="AF69" s="88"/>
      <c r="AG69" s="88"/>
      <c r="AH69" s="88"/>
    </row>
    <row r="70" spans="1:34" s="84" customFormat="1" ht="12.75">
      <c r="A70" s="108">
        <v>3222</v>
      </c>
      <c r="B70" s="76" t="s">
        <v>123</v>
      </c>
      <c r="C70" s="88">
        <f t="shared" si="55"/>
        <v>1000</v>
      </c>
      <c r="D70" s="88">
        <f t="shared" si="56"/>
        <v>267.78</v>
      </c>
      <c r="E70" s="88">
        <f t="shared" si="57"/>
        <v>267.78</v>
      </c>
      <c r="F70" s="177">
        <f t="shared" si="58"/>
        <v>1</v>
      </c>
      <c r="G70" s="88">
        <v>1000</v>
      </c>
      <c r="H70" s="88">
        <v>267.78</v>
      </c>
      <c r="I70" s="88">
        <v>267.78</v>
      </c>
      <c r="J70" s="177">
        <f t="shared" si="59"/>
        <v>1</v>
      </c>
      <c r="K70" s="88"/>
      <c r="L70" s="88"/>
      <c r="M70" s="88"/>
      <c r="N70" s="177" t="e">
        <f t="shared" si="60"/>
        <v>#DIV/0!</v>
      </c>
      <c r="O70" s="88"/>
      <c r="P70" s="88"/>
      <c r="Q70" s="88"/>
      <c r="R70" s="189" t="e">
        <f t="shared" si="61"/>
        <v>#DIV/0!</v>
      </c>
      <c r="S70" s="88"/>
      <c r="T70" s="88"/>
      <c r="U70" s="88"/>
      <c r="V70" s="177" t="e">
        <f t="shared" si="62"/>
        <v>#DIV/0!</v>
      </c>
      <c r="W70" s="88"/>
      <c r="X70" s="88"/>
      <c r="Y70" s="88"/>
      <c r="Z70" s="177" t="e">
        <f t="shared" si="63"/>
        <v>#DIV/0!</v>
      </c>
      <c r="AA70" s="88"/>
      <c r="AB70" s="88"/>
      <c r="AC70" s="88"/>
      <c r="AD70" s="177" t="e">
        <f t="shared" si="64"/>
        <v>#DIV/0!</v>
      </c>
      <c r="AE70" s="88"/>
      <c r="AF70" s="88"/>
      <c r="AG70" s="88"/>
      <c r="AH70" s="88"/>
    </row>
    <row r="71" spans="1:34" s="84" customFormat="1" ht="12.75">
      <c r="A71" s="108">
        <v>3225</v>
      </c>
      <c r="B71" s="76" t="s">
        <v>137</v>
      </c>
      <c r="C71" s="88">
        <f t="shared" si="55"/>
        <v>1500</v>
      </c>
      <c r="D71" s="88">
        <f t="shared" si="56"/>
        <v>3346.98</v>
      </c>
      <c r="E71" s="88">
        <f t="shared" si="57"/>
        <v>3346.98</v>
      </c>
      <c r="F71" s="177">
        <f t="shared" si="58"/>
        <v>1</v>
      </c>
      <c r="G71" s="88">
        <v>1500</v>
      </c>
      <c r="H71" s="88">
        <v>3346.98</v>
      </c>
      <c r="I71" s="88">
        <v>3346.98</v>
      </c>
      <c r="J71" s="177">
        <f t="shared" si="59"/>
        <v>1</v>
      </c>
      <c r="K71" s="88"/>
      <c r="L71" s="88"/>
      <c r="M71" s="88"/>
      <c r="N71" s="177" t="e">
        <f t="shared" si="60"/>
        <v>#DIV/0!</v>
      </c>
      <c r="O71" s="88"/>
      <c r="P71" s="88"/>
      <c r="Q71" s="88"/>
      <c r="R71" s="189" t="e">
        <f t="shared" si="61"/>
        <v>#DIV/0!</v>
      </c>
      <c r="S71" s="88"/>
      <c r="T71" s="88"/>
      <c r="U71" s="88"/>
      <c r="V71" s="177" t="e">
        <f t="shared" si="62"/>
        <v>#DIV/0!</v>
      </c>
      <c r="W71" s="88"/>
      <c r="X71" s="88"/>
      <c r="Y71" s="88"/>
      <c r="Z71" s="177" t="e">
        <f t="shared" si="63"/>
        <v>#DIV/0!</v>
      </c>
      <c r="AA71" s="88"/>
      <c r="AB71" s="88"/>
      <c r="AC71" s="88"/>
      <c r="AD71" s="177" t="e">
        <f t="shared" si="64"/>
        <v>#DIV/0!</v>
      </c>
      <c r="AE71" s="88"/>
      <c r="AF71" s="88"/>
      <c r="AG71" s="88"/>
      <c r="AH71" s="88"/>
    </row>
    <row r="72" spans="1:34" s="84" customFormat="1" ht="12.75">
      <c r="A72" s="54">
        <v>323</v>
      </c>
      <c r="B72" s="82" t="s">
        <v>21</v>
      </c>
      <c r="C72" s="86">
        <f t="shared" si="55"/>
        <v>1000</v>
      </c>
      <c r="D72" s="86">
        <f t="shared" si="56"/>
        <v>0</v>
      </c>
      <c r="E72" s="86">
        <f t="shared" si="57"/>
        <v>0</v>
      </c>
      <c r="F72" s="177" t="e">
        <f t="shared" si="58"/>
        <v>#DIV/0!</v>
      </c>
      <c r="G72" s="86">
        <f>SUM(G73)</f>
        <v>1000</v>
      </c>
      <c r="H72" s="86">
        <f>H73</f>
        <v>0</v>
      </c>
      <c r="I72" s="86">
        <f>I73</f>
        <v>0</v>
      </c>
      <c r="J72" s="177" t="e">
        <f t="shared" si="59"/>
        <v>#DIV/0!</v>
      </c>
      <c r="K72" s="86"/>
      <c r="L72" s="86"/>
      <c r="M72" s="86"/>
      <c r="N72" s="177" t="e">
        <f t="shared" si="60"/>
        <v>#DIV/0!</v>
      </c>
      <c r="O72" s="86"/>
      <c r="P72" s="86"/>
      <c r="Q72" s="86"/>
      <c r="R72" s="189" t="e">
        <f t="shared" si="61"/>
        <v>#DIV/0!</v>
      </c>
      <c r="S72" s="86"/>
      <c r="T72" s="86"/>
      <c r="U72" s="86"/>
      <c r="V72" s="177" t="e">
        <f t="shared" si="62"/>
        <v>#DIV/0!</v>
      </c>
      <c r="W72" s="86"/>
      <c r="X72" s="86"/>
      <c r="Y72" s="86"/>
      <c r="Z72" s="177" t="e">
        <f t="shared" si="63"/>
        <v>#DIV/0!</v>
      </c>
      <c r="AA72" s="86"/>
      <c r="AB72" s="86"/>
      <c r="AC72" s="86"/>
      <c r="AD72" s="177" t="e">
        <f t="shared" si="64"/>
        <v>#DIV/0!</v>
      </c>
      <c r="AE72" s="86"/>
      <c r="AF72" s="86"/>
      <c r="AG72" s="86"/>
      <c r="AH72" s="86"/>
    </row>
    <row r="73" spans="1:34" s="84" customFormat="1" ht="12.75">
      <c r="A73" s="108">
        <v>3237</v>
      </c>
      <c r="B73" s="76" t="s">
        <v>102</v>
      </c>
      <c r="C73" s="88">
        <f t="shared" si="55"/>
        <v>1000</v>
      </c>
      <c r="D73" s="88">
        <f t="shared" si="56"/>
        <v>0</v>
      </c>
      <c r="E73" s="86">
        <f t="shared" si="57"/>
        <v>0</v>
      </c>
      <c r="F73" s="177" t="e">
        <f t="shared" si="58"/>
        <v>#DIV/0!</v>
      </c>
      <c r="G73" s="88">
        <v>1000</v>
      </c>
      <c r="H73" s="88">
        <v>0</v>
      </c>
      <c r="I73" s="88">
        <v>0</v>
      </c>
      <c r="J73" s="177" t="e">
        <f t="shared" si="59"/>
        <v>#DIV/0!</v>
      </c>
      <c r="K73" s="88"/>
      <c r="L73" s="88"/>
      <c r="M73" s="88"/>
      <c r="N73" s="177" t="e">
        <f t="shared" si="60"/>
        <v>#DIV/0!</v>
      </c>
      <c r="O73" s="88"/>
      <c r="P73" s="88"/>
      <c r="Q73" s="88"/>
      <c r="R73" s="189" t="e">
        <f t="shared" si="61"/>
        <v>#DIV/0!</v>
      </c>
      <c r="S73" s="88"/>
      <c r="T73" s="88"/>
      <c r="U73" s="88"/>
      <c r="V73" s="177" t="e">
        <f t="shared" si="62"/>
        <v>#DIV/0!</v>
      </c>
      <c r="W73" s="88"/>
      <c r="X73" s="88"/>
      <c r="Y73" s="88"/>
      <c r="Z73" s="177" t="e">
        <f t="shared" si="63"/>
        <v>#DIV/0!</v>
      </c>
      <c r="AA73" s="88"/>
      <c r="AB73" s="88"/>
      <c r="AC73" s="88"/>
      <c r="AD73" s="177" t="e">
        <f t="shared" si="64"/>
        <v>#DIV/0!</v>
      </c>
      <c r="AE73" s="88"/>
      <c r="AF73" s="88"/>
      <c r="AG73" s="88"/>
      <c r="AH73" s="88"/>
    </row>
    <row r="74" spans="1:34" s="84" customFormat="1" ht="25.5">
      <c r="A74" s="54">
        <v>329</v>
      </c>
      <c r="B74" s="82" t="s">
        <v>105</v>
      </c>
      <c r="C74" s="86">
        <f t="shared" si="55"/>
        <v>400</v>
      </c>
      <c r="D74" s="86">
        <f t="shared" si="56"/>
        <v>0</v>
      </c>
      <c r="E74" s="86">
        <f t="shared" si="57"/>
        <v>0</v>
      </c>
      <c r="F74" s="177" t="e">
        <f t="shared" si="58"/>
        <v>#DIV/0!</v>
      </c>
      <c r="G74" s="86">
        <f>SUM(G75)</f>
        <v>400</v>
      </c>
      <c r="H74" s="86">
        <f>H75</f>
        <v>0</v>
      </c>
      <c r="I74" s="86">
        <f>I75</f>
        <v>0</v>
      </c>
      <c r="J74" s="177" t="e">
        <f t="shared" si="59"/>
        <v>#DIV/0!</v>
      </c>
      <c r="K74" s="86">
        <f>SUM(K75)</f>
        <v>0</v>
      </c>
      <c r="L74" s="86">
        <f>SUM(L75)</f>
        <v>0</v>
      </c>
      <c r="M74" s="86">
        <f>SUM(M75)</f>
        <v>0</v>
      </c>
      <c r="N74" s="177" t="e">
        <f t="shared" si="60"/>
        <v>#DIV/0!</v>
      </c>
      <c r="O74" s="86">
        <f>SUM(O75)</f>
        <v>0</v>
      </c>
      <c r="P74" s="86">
        <f>SUM(P75)</f>
        <v>0</v>
      </c>
      <c r="Q74" s="86">
        <f>SUM(Q75)</f>
        <v>0</v>
      </c>
      <c r="R74" s="189" t="e">
        <f t="shared" si="61"/>
        <v>#DIV/0!</v>
      </c>
      <c r="S74" s="86">
        <f>SUM(S75)</f>
        <v>0</v>
      </c>
      <c r="T74" s="86">
        <f>SUM(T75)</f>
        <v>0</v>
      </c>
      <c r="U74" s="86">
        <f>SUM(U75)</f>
        <v>0</v>
      </c>
      <c r="V74" s="177" t="e">
        <f t="shared" si="62"/>
        <v>#DIV/0!</v>
      </c>
      <c r="W74" s="86">
        <f>SUM(W75)</f>
        <v>0</v>
      </c>
      <c r="X74" s="86">
        <f>SUM(X75)</f>
        <v>0</v>
      </c>
      <c r="Y74" s="86">
        <f>SUM(Y75)</f>
        <v>0</v>
      </c>
      <c r="Z74" s="177" t="e">
        <f t="shared" si="63"/>
        <v>#DIV/0!</v>
      </c>
      <c r="AA74" s="86">
        <f>SUM(AA75)</f>
        <v>0</v>
      </c>
      <c r="AB74" s="86">
        <f>SUM(AB75)</f>
        <v>0</v>
      </c>
      <c r="AC74" s="86">
        <f>SUM(AC75)</f>
        <v>0</v>
      </c>
      <c r="AD74" s="177" t="e">
        <f t="shared" si="64"/>
        <v>#DIV/0!</v>
      </c>
      <c r="AE74" s="86">
        <f>SUM(AE75)</f>
        <v>0</v>
      </c>
      <c r="AF74" s="86">
        <f>SUM(AF75)</f>
        <v>0</v>
      </c>
      <c r="AG74" s="86">
        <f>SUM(AG75)</f>
        <v>0</v>
      </c>
      <c r="AH74" s="86">
        <f>SUM(AH75)</f>
        <v>0</v>
      </c>
    </row>
    <row r="75" spans="1:34" ht="12.75">
      <c r="A75" s="108">
        <v>3299</v>
      </c>
      <c r="B75" s="76" t="s">
        <v>105</v>
      </c>
      <c r="C75" s="88">
        <f t="shared" si="55"/>
        <v>400</v>
      </c>
      <c r="D75" s="88">
        <f t="shared" si="56"/>
        <v>0</v>
      </c>
      <c r="E75" s="88">
        <f t="shared" si="57"/>
        <v>0</v>
      </c>
      <c r="F75" s="177" t="e">
        <f t="shared" si="58"/>
        <v>#DIV/0!</v>
      </c>
      <c r="G75" s="88">
        <v>400</v>
      </c>
      <c r="H75" s="88">
        <v>0</v>
      </c>
      <c r="I75" s="88">
        <v>0</v>
      </c>
      <c r="J75" s="177" t="e">
        <f t="shared" si="59"/>
        <v>#DIV/0!</v>
      </c>
      <c r="K75" s="88"/>
      <c r="L75" s="88"/>
      <c r="M75" s="88"/>
      <c r="N75" s="177" t="e">
        <f t="shared" si="60"/>
        <v>#DIV/0!</v>
      </c>
      <c r="O75" s="88"/>
      <c r="P75" s="88"/>
      <c r="Q75" s="88"/>
      <c r="R75" s="189" t="e">
        <f t="shared" si="61"/>
        <v>#DIV/0!</v>
      </c>
      <c r="S75" s="88"/>
      <c r="T75" s="88"/>
      <c r="U75" s="88"/>
      <c r="V75" s="177" t="e">
        <f t="shared" si="62"/>
        <v>#DIV/0!</v>
      </c>
      <c r="W75" s="88"/>
      <c r="X75" s="88"/>
      <c r="Y75" s="88"/>
      <c r="Z75" s="177" t="e">
        <f t="shared" si="63"/>
        <v>#DIV/0!</v>
      </c>
      <c r="AA75" s="88"/>
      <c r="AB75" s="88"/>
      <c r="AC75" s="88"/>
      <c r="AD75" s="177" t="e">
        <f t="shared" si="64"/>
        <v>#DIV/0!</v>
      </c>
      <c r="AE75" s="88"/>
      <c r="AF75" s="88"/>
      <c r="AG75" s="88"/>
      <c r="AH75" s="88"/>
    </row>
    <row r="76" spans="1:34" ht="51">
      <c r="A76" s="107" t="s">
        <v>50</v>
      </c>
      <c r="B76" s="91" t="s">
        <v>51</v>
      </c>
      <c r="C76" s="92">
        <f>SUM(C77)</f>
        <v>6069.04</v>
      </c>
      <c r="D76" s="92">
        <f aca="true" t="shared" si="65" ref="D76:D86">H76+L76+P76+T76+X76+AB76</f>
        <v>6069.04</v>
      </c>
      <c r="E76" s="92">
        <f aca="true" t="shared" si="66" ref="E76:E81">I76</f>
        <v>6069.04</v>
      </c>
      <c r="F76" s="176">
        <f aca="true" t="shared" si="67" ref="F76:F86">E76/D76</f>
        <v>1</v>
      </c>
      <c r="G76" s="92">
        <f aca="true" t="shared" si="68" ref="G76:I78">SUM(G77)</f>
        <v>6069.04</v>
      </c>
      <c r="H76" s="92">
        <f t="shared" si="68"/>
        <v>6069.04</v>
      </c>
      <c r="I76" s="92">
        <f t="shared" si="68"/>
        <v>6069.04</v>
      </c>
      <c r="J76" s="176">
        <f aca="true" t="shared" si="69" ref="J76:J86">I76/H76</f>
        <v>1</v>
      </c>
      <c r="K76" s="92">
        <f>SUM(K77)</f>
        <v>0</v>
      </c>
      <c r="L76" s="92">
        <f aca="true" t="shared" si="70" ref="L76:M78">SUM(L77)</f>
        <v>0</v>
      </c>
      <c r="M76" s="92">
        <f t="shared" si="70"/>
        <v>0</v>
      </c>
      <c r="N76" s="176" t="e">
        <f aca="true" t="shared" si="71" ref="N76:N86">M76/L76</f>
        <v>#DIV/0!</v>
      </c>
      <c r="O76" s="92">
        <f>SUM(O77)</f>
        <v>0</v>
      </c>
      <c r="P76" s="92">
        <f aca="true" t="shared" si="72" ref="P76:Q78">SUM(P77)</f>
        <v>0</v>
      </c>
      <c r="Q76" s="92">
        <f t="shared" si="72"/>
        <v>0</v>
      </c>
      <c r="R76" s="188" t="e">
        <f aca="true" t="shared" si="73" ref="R76:R86">Q76/P76</f>
        <v>#DIV/0!</v>
      </c>
      <c r="S76" s="92">
        <f>SUM(S77)</f>
        <v>0</v>
      </c>
      <c r="T76" s="92">
        <f aca="true" t="shared" si="74" ref="T76:U78">SUM(T77)</f>
        <v>0</v>
      </c>
      <c r="U76" s="92">
        <f t="shared" si="74"/>
        <v>0</v>
      </c>
      <c r="V76" s="176" t="e">
        <f aca="true" t="shared" si="75" ref="V76:V86">U76/T76</f>
        <v>#DIV/0!</v>
      </c>
      <c r="W76" s="92">
        <f>SUM(W77)</f>
        <v>0</v>
      </c>
      <c r="X76" s="92">
        <f aca="true" t="shared" si="76" ref="X76:Y78">SUM(X77)</f>
        <v>0</v>
      </c>
      <c r="Y76" s="92">
        <f t="shared" si="76"/>
        <v>0</v>
      </c>
      <c r="Z76" s="176" t="e">
        <f aca="true" t="shared" si="77" ref="Z76:Z99">Y76/X76</f>
        <v>#DIV/0!</v>
      </c>
      <c r="AA76" s="92">
        <f>SUM(AA77)</f>
        <v>0</v>
      </c>
      <c r="AB76" s="92">
        <f aca="true" t="shared" si="78" ref="AB76:AC78">SUM(AB77)</f>
        <v>0</v>
      </c>
      <c r="AC76" s="92">
        <f t="shared" si="78"/>
        <v>0</v>
      </c>
      <c r="AD76" s="176" t="e">
        <f aca="true" t="shared" si="79" ref="AD76:AD99">AC76/AB76</f>
        <v>#DIV/0!</v>
      </c>
      <c r="AE76" s="92">
        <f aca="true" t="shared" si="80" ref="AE76:AH77">SUM(AE77)</f>
        <v>0</v>
      </c>
      <c r="AF76" s="92">
        <f t="shared" si="80"/>
        <v>0</v>
      </c>
      <c r="AG76" s="92">
        <f t="shared" si="80"/>
        <v>6069.04</v>
      </c>
      <c r="AH76" s="92">
        <f t="shared" si="80"/>
        <v>6069.04</v>
      </c>
    </row>
    <row r="77" spans="1:34" s="84" customFormat="1" ht="12.75">
      <c r="A77" s="54">
        <v>3</v>
      </c>
      <c r="B77" s="82" t="s">
        <v>34</v>
      </c>
      <c r="C77" s="86">
        <f>SUM(C78)</f>
        <v>6069.04</v>
      </c>
      <c r="D77" s="86">
        <f t="shared" si="65"/>
        <v>6069.04</v>
      </c>
      <c r="E77" s="86">
        <f t="shared" si="66"/>
        <v>6069.04</v>
      </c>
      <c r="F77" s="177">
        <f t="shared" si="67"/>
        <v>1</v>
      </c>
      <c r="G77" s="86">
        <f t="shared" si="68"/>
        <v>6069.04</v>
      </c>
      <c r="H77" s="86">
        <f t="shared" si="68"/>
        <v>6069.04</v>
      </c>
      <c r="I77" s="86">
        <f t="shared" si="68"/>
        <v>6069.04</v>
      </c>
      <c r="J77" s="177">
        <f t="shared" si="69"/>
        <v>1</v>
      </c>
      <c r="K77" s="86">
        <f>SUM(K78)</f>
        <v>0</v>
      </c>
      <c r="L77" s="86">
        <f t="shared" si="70"/>
        <v>0</v>
      </c>
      <c r="M77" s="86">
        <f t="shared" si="70"/>
        <v>0</v>
      </c>
      <c r="N77" s="177" t="e">
        <f t="shared" si="71"/>
        <v>#DIV/0!</v>
      </c>
      <c r="O77" s="86">
        <f>SUM(O78)</f>
        <v>0</v>
      </c>
      <c r="P77" s="86">
        <f t="shared" si="72"/>
        <v>0</v>
      </c>
      <c r="Q77" s="86">
        <f t="shared" si="72"/>
        <v>0</v>
      </c>
      <c r="R77" s="189" t="e">
        <f t="shared" si="73"/>
        <v>#DIV/0!</v>
      </c>
      <c r="S77" s="86">
        <f>SUM(S78)</f>
        <v>0</v>
      </c>
      <c r="T77" s="86">
        <f t="shared" si="74"/>
        <v>0</v>
      </c>
      <c r="U77" s="86">
        <f t="shared" si="74"/>
        <v>0</v>
      </c>
      <c r="V77" s="177" t="e">
        <f t="shared" si="75"/>
        <v>#DIV/0!</v>
      </c>
      <c r="W77" s="86">
        <f>SUM(W78)</f>
        <v>0</v>
      </c>
      <c r="X77" s="86">
        <f t="shared" si="76"/>
        <v>0</v>
      </c>
      <c r="Y77" s="86">
        <f t="shared" si="76"/>
        <v>0</v>
      </c>
      <c r="Z77" s="177" t="e">
        <f t="shared" si="77"/>
        <v>#DIV/0!</v>
      </c>
      <c r="AA77" s="86">
        <f>SUM(AA78)</f>
        <v>0</v>
      </c>
      <c r="AB77" s="86">
        <f t="shared" si="78"/>
        <v>0</v>
      </c>
      <c r="AC77" s="86">
        <f t="shared" si="78"/>
        <v>0</v>
      </c>
      <c r="AD77" s="177" t="e">
        <f t="shared" si="79"/>
        <v>#DIV/0!</v>
      </c>
      <c r="AE77" s="86">
        <f t="shared" si="80"/>
        <v>0</v>
      </c>
      <c r="AF77" s="86">
        <f t="shared" si="80"/>
        <v>0</v>
      </c>
      <c r="AG77" s="86">
        <f t="shared" si="80"/>
        <v>6069.04</v>
      </c>
      <c r="AH77" s="86">
        <f t="shared" si="80"/>
        <v>6069.04</v>
      </c>
    </row>
    <row r="78" spans="1:34" s="84" customFormat="1" ht="12.75">
      <c r="A78" s="54">
        <v>32</v>
      </c>
      <c r="B78" s="82" t="s">
        <v>18</v>
      </c>
      <c r="C78" s="86">
        <f>SUM(C79)</f>
        <v>6069.04</v>
      </c>
      <c r="D78" s="86">
        <f t="shared" si="65"/>
        <v>6069.04</v>
      </c>
      <c r="E78" s="86">
        <f t="shared" si="66"/>
        <v>6069.04</v>
      </c>
      <c r="F78" s="177">
        <f t="shared" si="67"/>
        <v>1</v>
      </c>
      <c r="G78" s="86">
        <f t="shared" si="68"/>
        <v>6069.04</v>
      </c>
      <c r="H78" s="86">
        <f t="shared" si="68"/>
        <v>6069.04</v>
      </c>
      <c r="I78" s="86">
        <f t="shared" si="68"/>
        <v>6069.04</v>
      </c>
      <c r="J78" s="177">
        <f t="shared" si="69"/>
        <v>1</v>
      </c>
      <c r="K78" s="86">
        <f>SUM(K79)</f>
        <v>0</v>
      </c>
      <c r="L78" s="86">
        <f t="shared" si="70"/>
        <v>0</v>
      </c>
      <c r="M78" s="86">
        <f t="shared" si="70"/>
        <v>0</v>
      </c>
      <c r="N78" s="177" t="e">
        <f t="shared" si="71"/>
        <v>#DIV/0!</v>
      </c>
      <c r="O78" s="86">
        <f>SUM(O79)</f>
        <v>0</v>
      </c>
      <c r="P78" s="86">
        <f t="shared" si="72"/>
        <v>0</v>
      </c>
      <c r="Q78" s="86">
        <f t="shared" si="72"/>
        <v>0</v>
      </c>
      <c r="R78" s="189" t="e">
        <f t="shared" si="73"/>
        <v>#DIV/0!</v>
      </c>
      <c r="S78" s="86">
        <f>SUM(S79)</f>
        <v>0</v>
      </c>
      <c r="T78" s="86">
        <f t="shared" si="74"/>
        <v>0</v>
      </c>
      <c r="U78" s="86">
        <f t="shared" si="74"/>
        <v>0</v>
      </c>
      <c r="V78" s="177" t="e">
        <f t="shared" si="75"/>
        <v>#DIV/0!</v>
      </c>
      <c r="W78" s="86">
        <f>SUM(W79)</f>
        <v>0</v>
      </c>
      <c r="X78" s="86">
        <f t="shared" si="76"/>
        <v>0</v>
      </c>
      <c r="Y78" s="86">
        <f t="shared" si="76"/>
        <v>0</v>
      </c>
      <c r="Z78" s="177" t="e">
        <f t="shared" si="77"/>
        <v>#DIV/0!</v>
      </c>
      <c r="AA78" s="86">
        <f>SUM(AA79)</f>
        <v>0</v>
      </c>
      <c r="AB78" s="86">
        <f t="shared" si="78"/>
        <v>0</v>
      </c>
      <c r="AC78" s="86">
        <f t="shared" si="78"/>
        <v>0</v>
      </c>
      <c r="AD78" s="177" t="e">
        <f t="shared" si="79"/>
        <v>#DIV/0!</v>
      </c>
      <c r="AE78" s="86">
        <f>SUM(AE79)</f>
        <v>0</v>
      </c>
      <c r="AF78" s="86">
        <f>SUM(AF79)</f>
        <v>0</v>
      </c>
      <c r="AG78" s="86">
        <f>C78</f>
        <v>6069.04</v>
      </c>
      <c r="AH78" s="86">
        <f>G78</f>
        <v>6069.04</v>
      </c>
    </row>
    <row r="79" spans="1:34" s="84" customFormat="1" ht="25.5">
      <c r="A79" s="54">
        <v>329</v>
      </c>
      <c r="B79" s="82" t="s">
        <v>105</v>
      </c>
      <c r="C79" s="86">
        <f>SUM(C80+C81)</f>
        <v>6069.04</v>
      </c>
      <c r="D79" s="86">
        <f t="shared" si="65"/>
        <v>6069.04</v>
      </c>
      <c r="E79" s="86">
        <f t="shared" si="66"/>
        <v>6069.04</v>
      </c>
      <c r="F79" s="177">
        <f t="shared" si="67"/>
        <v>1</v>
      </c>
      <c r="G79" s="86">
        <f>SUM(G80+G81)</f>
        <v>6069.04</v>
      </c>
      <c r="H79" s="86">
        <f>SUM(H80+H81)</f>
        <v>6069.04</v>
      </c>
      <c r="I79" s="86">
        <f>SUM(I80+I81)</f>
        <v>6069.04</v>
      </c>
      <c r="J79" s="177">
        <f t="shared" si="69"/>
        <v>1</v>
      </c>
      <c r="K79" s="86">
        <f>SUM(K80+K81)</f>
        <v>0</v>
      </c>
      <c r="L79" s="86">
        <f>SUM(L80+L81)</f>
        <v>0</v>
      </c>
      <c r="M79" s="86">
        <f>SUM(M80+M81)</f>
        <v>0</v>
      </c>
      <c r="N79" s="177" t="e">
        <f t="shared" si="71"/>
        <v>#DIV/0!</v>
      </c>
      <c r="O79" s="86">
        <f>SUM(O80+O81)</f>
        <v>0</v>
      </c>
      <c r="P79" s="86">
        <f>SUM(P80+P81)</f>
        <v>0</v>
      </c>
      <c r="Q79" s="86">
        <f>SUM(Q80+Q81)</f>
        <v>0</v>
      </c>
      <c r="R79" s="189" t="e">
        <f t="shared" si="73"/>
        <v>#DIV/0!</v>
      </c>
      <c r="S79" s="86">
        <f>SUM(S80+S81)</f>
        <v>0</v>
      </c>
      <c r="T79" s="86">
        <f>SUM(T80+T81)</f>
        <v>0</v>
      </c>
      <c r="U79" s="86">
        <f>SUM(U80+U81)</f>
        <v>0</v>
      </c>
      <c r="V79" s="177" t="e">
        <f t="shared" si="75"/>
        <v>#DIV/0!</v>
      </c>
      <c r="W79" s="86">
        <f>SUM(W80+W81)</f>
        <v>0</v>
      </c>
      <c r="X79" s="86">
        <f>SUM(X80+X81)</f>
        <v>0</v>
      </c>
      <c r="Y79" s="86">
        <f>SUM(Y80+Y81)</f>
        <v>0</v>
      </c>
      <c r="Z79" s="177" t="e">
        <f t="shared" si="77"/>
        <v>#DIV/0!</v>
      </c>
      <c r="AA79" s="86">
        <f>SUM(AA80+AA81)</f>
        <v>0</v>
      </c>
      <c r="AB79" s="86">
        <f>SUM(AB80+AB81)</f>
        <v>0</v>
      </c>
      <c r="AC79" s="86">
        <f>SUM(AC80+AC81)</f>
        <v>0</v>
      </c>
      <c r="AD79" s="177" t="e">
        <f t="shared" si="79"/>
        <v>#DIV/0!</v>
      </c>
      <c r="AE79" s="86">
        <f>SUM(AE80+AE81)</f>
        <v>0</v>
      </c>
      <c r="AF79" s="86">
        <f>SUM(AF80+AF81)</f>
        <v>0</v>
      </c>
      <c r="AG79" s="86">
        <f>SUM(AG80+AG81)</f>
        <v>0</v>
      </c>
      <c r="AH79" s="86">
        <f>SUM(AH80+AH81)</f>
        <v>0</v>
      </c>
    </row>
    <row r="80" spans="1:34" ht="25.5">
      <c r="A80" s="108">
        <v>3291</v>
      </c>
      <c r="B80" s="76" t="s">
        <v>118</v>
      </c>
      <c r="C80" s="88">
        <f>G80</f>
        <v>5169.04</v>
      </c>
      <c r="D80" s="88">
        <f t="shared" si="65"/>
        <v>5169.04</v>
      </c>
      <c r="E80" s="88">
        <f t="shared" si="66"/>
        <v>5169.04</v>
      </c>
      <c r="F80" s="177">
        <f t="shared" si="67"/>
        <v>1</v>
      </c>
      <c r="G80" s="88">
        <v>5169.04</v>
      </c>
      <c r="H80" s="88">
        <v>5169.04</v>
      </c>
      <c r="I80" s="88">
        <v>5169.04</v>
      </c>
      <c r="J80" s="177">
        <f t="shared" si="69"/>
        <v>1</v>
      </c>
      <c r="K80" s="88">
        <v>0</v>
      </c>
      <c r="L80" s="88">
        <v>0</v>
      </c>
      <c r="M80" s="88">
        <v>0</v>
      </c>
      <c r="N80" s="177" t="e">
        <f t="shared" si="71"/>
        <v>#DIV/0!</v>
      </c>
      <c r="O80" s="88"/>
      <c r="P80" s="88"/>
      <c r="Q80" s="88"/>
      <c r="R80" s="189" t="e">
        <f t="shared" si="73"/>
        <v>#DIV/0!</v>
      </c>
      <c r="S80" s="88"/>
      <c r="T80" s="88"/>
      <c r="U80" s="88"/>
      <c r="V80" s="177" t="e">
        <f t="shared" si="75"/>
        <v>#DIV/0!</v>
      </c>
      <c r="W80" s="88"/>
      <c r="X80" s="88"/>
      <c r="Y80" s="88"/>
      <c r="Z80" s="177" t="e">
        <f t="shared" si="77"/>
        <v>#DIV/0!</v>
      </c>
      <c r="AA80" s="88"/>
      <c r="AB80" s="88"/>
      <c r="AC80" s="88"/>
      <c r="AD80" s="177" t="e">
        <f t="shared" si="79"/>
        <v>#DIV/0!</v>
      </c>
      <c r="AE80" s="88"/>
      <c r="AF80" s="88"/>
      <c r="AG80" s="88"/>
      <c r="AH80" s="88"/>
    </row>
    <row r="81" spans="1:34" ht="12.75">
      <c r="A81" s="108">
        <v>3299</v>
      </c>
      <c r="B81" s="76" t="s">
        <v>105</v>
      </c>
      <c r="C81" s="88">
        <f>G81</f>
        <v>900</v>
      </c>
      <c r="D81" s="88">
        <f t="shared" si="65"/>
        <v>900</v>
      </c>
      <c r="E81" s="88">
        <f t="shared" si="66"/>
        <v>900</v>
      </c>
      <c r="F81" s="177">
        <f t="shared" si="67"/>
        <v>1</v>
      </c>
      <c r="G81" s="88">
        <v>900</v>
      </c>
      <c r="H81" s="88">
        <v>900</v>
      </c>
      <c r="I81" s="88">
        <v>900</v>
      </c>
      <c r="J81" s="177">
        <f t="shared" si="69"/>
        <v>1</v>
      </c>
      <c r="K81" s="88">
        <v>0</v>
      </c>
      <c r="L81" s="88">
        <v>0</v>
      </c>
      <c r="M81" s="88">
        <v>0</v>
      </c>
      <c r="N81" s="177" t="e">
        <f t="shared" si="71"/>
        <v>#DIV/0!</v>
      </c>
      <c r="O81" s="88"/>
      <c r="P81" s="88"/>
      <c r="Q81" s="88"/>
      <c r="R81" s="189" t="e">
        <f t="shared" si="73"/>
        <v>#DIV/0!</v>
      </c>
      <c r="S81" s="88"/>
      <c r="T81" s="88"/>
      <c r="U81" s="88"/>
      <c r="V81" s="177" t="e">
        <f t="shared" si="75"/>
        <v>#DIV/0!</v>
      </c>
      <c r="W81" s="88"/>
      <c r="X81" s="88"/>
      <c r="Y81" s="88"/>
      <c r="Z81" s="177" t="e">
        <f t="shared" si="77"/>
        <v>#DIV/0!</v>
      </c>
      <c r="AA81" s="88"/>
      <c r="AB81" s="88"/>
      <c r="AC81" s="88"/>
      <c r="AD81" s="177" t="e">
        <f t="shared" si="79"/>
        <v>#DIV/0!</v>
      </c>
      <c r="AE81" s="88"/>
      <c r="AF81" s="88"/>
      <c r="AG81" s="88"/>
      <c r="AH81" s="88"/>
    </row>
    <row r="82" spans="1:34" ht="51" customHeight="1">
      <c r="A82" s="107" t="s">
        <v>195</v>
      </c>
      <c r="B82" s="91" t="s">
        <v>196</v>
      </c>
      <c r="C82" s="92">
        <f>SUM(C83)</f>
        <v>3913.04</v>
      </c>
      <c r="D82" s="92">
        <f t="shared" si="65"/>
        <v>3913.04</v>
      </c>
      <c r="E82" s="92">
        <f>E83</f>
        <v>3913.04</v>
      </c>
      <c r="F82" s="176">
        <f t="shared" si="67"/>
        <v>1</v>
      </c>
      <c r="G82" s="92">
        <f>SUM(G83)</f>
        <v>3913.04</v>
      </c>
      <c r="H82" s="92">
        <f>H83</f>
        <v>3913.04</v>
      </c>
      <c r="I82" s="92">
        <f>SUM(I83)</f>
        <v>3913.04</v>
      </c>
      <c r="J82" s="176">
        <f t="shared" si="69"/>
        <v>1</v>
      </c>
      <c r="K82" s="92">
        <f>SUM(K83)</f>
        <v>0</v>
      </c>
      <c r="L82" s="92">
        <f>SUM(L83)</f>
        <v>0</v>
      </c>
      <c r="M82" s="92">
        <f>SUM(M83)</f>
        <v>0</v>
      </c>
      <c r="N82" s="176" t="e">
        <f t="shared" si="71"/>
        <v>#DIV/0!</v>
      </c>
      <c r="O82" s="92">
        <f>SUM(O83)</f>
        <v>0</v>
      </c>
      <c r="P82" s="92">
        <f>SUM(P83)</f>
        <v>0</v>
      </c>
      <c r="Q82" s="92">
        <f>SUM(Q83)</f>
        <v>0</v>
      </c>
      <c r="R82" s="188" t="e">
        <f t="shared" si="73"/>
        <v>#DIV/0!</v>
      </c>
      <c r="S82" s="92">
        <f>SUM(S83)</f>
        <v>0</v>
      </c>
      <c r="T82" s="92">
        <f>SUM(T83)</f>
        <v>0</v>
      </c>
      <c r="U82" s="92">
        <f>SUM(U83)</f>
        <v>0</v>
      </c>
      <c r="V82" s="176" t="e">
        <f t="shared" si="75"/>
        <v>#DIV/0!</v>
      </c>
      <c r="W82" s="92">
        <f>SUM(W83)</f>
        <v>0</v>
      </c>
      <c r="X82" s="92">
        <f>SUM(X83)</f>
        <v>0</v>
      </c>
      <c r="Y82" s="92">
        <f>SUM(Y83)</f>
        <v>0</v>
      </c>
      <c r="Z82" s="176" t="e">
        <f t="shared" si="77"/>
        <v>#DIV/0!</v>
      </c>
      <c r="AA82" s="92">
        <f>SUM(AA83)</f>
        <v>0</v>
      </c>
      <c r="AB82" s="92">
        <f>SUM(AB83)</f>
        <v>0</v>
      </c>
      <c r="AC82" s="92">
        <f>SUM(AC83)</f>
        <v>0</v>
      </c>
      <c r="AD82" s="176" t="e">
        <f t="shared" si="79"/>
        <v>#DIV/0!</v>
      </c>
      <c r="AE82" s="92">
        <f>SUM(AE83)</f>
        <v>0</v>
      </c>
      <c r="AF82" s="92">
        <f>SUM(AF83)</f>
        <v>0</v>
      </c>
      <c r="AG82" s="92">
        <f>SUM(AG83)</f>
        <v>3913.04</v>
      </c>
      <c r="AH82" s="92">
        <f>SUM(AH83)</f>
        <v>3913.04</v>
      </c>
    </row>
    <row r="83" spans="1:34" ht="12.75">
      <c r="A83" s="54">
        <v>3</v>
      </c>
      <c r="B83" s="82" t="s">
        <v>34</v>
      </c>
      <c r="C83" s="86">
        <v>3913.04</v>
      </c>
      <c r="D83" s="86">
        <f t="shared" si="65"/>
        <v>3913.04</v>
      </c>
      <c r="E83" s="86">
        <f>E84</f>
        <v>3913.04</v>
      </c>
      <c r="F83" s="177">
        <f t="shared" si="67"/>
        <v>1</v>
      </c>
      <c r="G83" s="86">
        <v>3913.04</v>
      </c>
      <c r="H83" s="86">
        <f>H84</f>
        <v>3913.04</v>
      </c>
      <c r="I83" s="86">
        <f>I84</f>
        <v>3913.04</v>
      </c>
      <c r="J83" s="177">
        <f t="shared" si="69"/>
        <v>1</v>
      </c>
      <c r="K83" s="86">
        <v>0</v>
      </c>
      <c r="L83" s="86">
        <v>0</v>
      </c>
      <c r="M83" s="86">
        <v>0</v>
      </c>
      <c r="N83" s="177" t="e">
        <f t="shared" si="71"/>
        <v>#DIV/0!</v>
      </c>
      <c r="O83" s="86">
        <v>0</v>
      </c>
      <c r="P83" s="86">
        <v>0</v>
      </c>
      <c r="Q83" s="86">
        <v>0</v>
      </c>
      <c r="R83" s="189" t="e">
        <f t="shared" si="73"/>
        <v>#DIV/0!</v>
      </c>
      <c r="S83" s="86">
        <v>0</v>
      </c>
      <c r="T83" s="86">
        <v>0</v>
      </c>
      <c r="U83" s="86">
        <v>0</v>
      </c>
      <c r="V83" s="177" t="e">
        <f t="shared" si="75"/>
        <v>#DIV/0!</v>
      </c>
      <c r="W83" s="86">
        <v>0</v>
      </c>
      <c r="X83" s="86">
        <v>0</v>
      </c>
      <c r="Y83" s="86">
        <v>0</v>
      </c>
      <c r="Z83" s="177" t="e">
        <f t="shared" si="77"/>
        <v>#DIV/0!</v>
      </c>
      <c r="AA83" s="86">
        <v>0</v>
      </c>
      <c r="AB83" s="86">
        <v>0</v>
      </c>
      <c r="AC83" s="86">
        <v>0</v>
      </c>
      <c r="AD83" s="177" t="e">
        <f t="shared" si="79"/>
        <v>#DIV/0!</v>
      </c>
      <c r="AE83" s="86">
        <v>0</v>
      </c>
      <c r="AF83" s="86">
        <v>0</v>
      </c>
      <c r="AG83" s="86">
        <v>3913.04</v>
      </c>
      <c r="AH83" s="86">
        <v>3913.04</v>
      </c>
    </row>
    <row r="84" spans="1:34" ht="12.75">
      <c r="A84" s="54">
        <v>32</v>
      </c>
      <c r="B84" s="82" t="s">
        <v>18</v>
      </c>
      <c r="C84" s="86">
        <v>3913.04</v>
      </c>
      <c r="D84" s="86">
        <f t="shared" si="65"/>
        <v>3913.04</v>
      </c>
      <c r="E84" s="86">
        <f>E85</f>
        <v>3913.04</v>
      </c>
      <c r="F84" s="177">
        <f t="shared" si="67"/>
        <v>1</v>
      </c>
      <c r="G84" s="86">
        <v>3913.04</v>
      </c>
      <c r="H84" s="86">
        <f>H85</f>
        <v>3913.04</v>
      </c>
      <c r="I84" s="86">
        <f>I85</f>
        <v>3913.04</v>
      </c>
      <c r="J84" s="177">
        <f t="shared" si="69"/>
        <v>1</v>
      </c>
      <c r="K84" s="86">
        <v>0</v>
      </c>
      <c r="L84" s="86">
        <v>0</v>
      </c>
      <c r="M84" s="86">
        <v>0</v>
      </c>
      <c r="N84" s="177" t="e">
        <f t="shared" si="71"/>
        <v>#DIV/0!</v>
      </c>
      <c r="O84" s="86">
        <v>0</v>
      </c>
      <c r="P84" s="86">
        <v>0</v>
      </c>
      <c r="Q84" s="86">
        <v>0</v>
      </c>
      <c r="R84" s="189" t="e">
        <f t="shared" si="73"/>
        <v>#DIV/0!</v>
      </c>
      <c r="S84" s="86">
        <v>0</v>
      </c>
      <c r="T84" s="86">
        <v>0</v>
      </c>
      <c r="U84" s="86">
        <v>0</v>
      </c>
      <c r="V84" s="177" t="e">
        <f t="shared" si="75"/>
        <v>#DIV/0!</v>
      </c>
      <c r="W84" s="86">
        <v>0</v>
      </c>
      <c r="X84" s="86">
        <v>0</v>
      </c>
      <c r="Y84" s="86">
        <v>0</v>
      </c>
      <c r="Z84" s="177" t="e">
        <f t="shared" si="77"/>
        <v>#DIV/0!</v>
      </c>
      <c r="AA84" s="86">
        <v>0</v>
      </c>
      <c r="AB84" s="86">
        <v>0</v>
      </c>
      <c r="AC84" s="86">
        <v>0</v>
      </c>
      <c r="AD84" s="177" t="e">
        <f t="shared" si="79"/>
        <v>#DIV/0!</v>
      </c>
      <c r="AE84" s="86">
        <v>0</v>
      </c>
      <c r="AF84" s="86">
        <v>0</v>
      </c>
      <c r="AG84" s="86">
        <v>3913.04</v>
      </c>
      <c r="AH84" s="86">
        <v>3913.04</v>
      </c>
    </row>
    <row r="85" spans="1:34" ht="12.75">
      <c r="A85" s="54">
        <v>323</v>
      </c>
      <c r="B85" s="82" t="s">
        <v>21</v>
      </c>
      <c r="C85" s="86">
        <v>3913.04</v>
      </c>
      <c r="D85" s="86">
        <f t="shared" si="65"/>
        <v>3913.04</v>
      </c>
      <c r="E85" s="86">
        <f>E86</f>
        <v>3913.04</v>
      </c>
      <c r="F85" s="177">
        <f t="shared" si="67"/>
        <v>1</v>
      </c>
      <c r="G85" s="86">
        <v>3913.04</v>
      </c>
      <c r="H85" s="86">
        <f>H86</f>
        <v>3913.04</v>
      </c>
      <c r="I85" s="86">
        <f>I86</f>
        <v>3913.04</v>
      </c>
      <c r="J85" s="177">
        <f t="shared" si="69"/>
        <v>1</v>
      </c>
      <c r="K85" s="86">
        <v>0</v>
      </c>
      <c r="L85" s="86">
        <v>0</v>
      </c>
      <c r="M85" s="86">
        <v>0</v>
      </c>
      <c r="N85" s="177" t="e">
        <f t="shared" si="71"/>
        <v>#DIV/0!</v>
      </c>
      <c r="O85" s="86">
        <v>0</v>
      </c>
      <c r="P85" s="86">
        <v>0</v>
      </c>
      <c r="Q85" s="86">
        <v>0</v>
      </c>
      <c r="R85" s="189" t="e">
        <f t="shared" si="73"/>
        <v>#DIV/0!</v>
      </c>
      <c r="S85" s="86">
        <v>0</v>
      </c>
      <c r="T85" s="86">
        <v>0</v>
      </c>
      <c r="U85" s="86">
        <v>0</v>
      </c>
      <c r="V85" s="177" t="e">
        <f t="shared" si="75"/>
        <v>#DIV/0!</v>
      </c>
      <c r="W85" s="86">
        <v>0</v>
      </c>
      <c r="X85" s="86">
        <v>0</v>
      </c>
      <c r="Y85" s="86">
        <v>0</v>
      </c>
      <c r="Z85" s="177" t="e">
        <f t="shared" si="77"/>
        <v>#DIV/0!</v>
      </c>
      <c r="AA85" s="86">
        <v>0</v>
      </c>
      <c r="AB85" s="86">
        <v>0</v>
      </c>
      <c r="AC85" s="86">
        <v>0</v>
      </c>
      <c r="AD85" s="177" t="e">
        <f t="shared" si="79"/>
        <v>#DIV/0!</v>
      </c>
      <c r="AE85" s="86">
        <v>0</v>
      </c>
      <c r="AF85" s="86">
        <v>0</v>
      </c>
      <c r="AG85" s="86">
        <v>0</v>
      </c>
      <c r="AH85" s="86">
        <v>0</v>
      </c>
    </row>
    <row r="86" spans="1:34" ht="12.75">
      <c r="A86" s="108">
        <v>3237</v>
      </c>
      <c r="B86" s="76" t="s">
        <v>102</v>
      </c>
      <c r="C86" s="88">
        <v>3913.04</v>
      </c>
      <c r="D86" s="88">
        <f t="shared" si="65"/>
        <v>3913.04</v>
      </c>
      <c r="E86" s="88">
        <f>I86</f>
        <v>3913.04</v>
      </c>
      <c r="F86" s="177">
        <f t="shared" si="67"/>
        <v>1</v>
      </c>
      <c r="G86" s="88">
        <v>3913.04</v>
      </c>
      <c r="H86" s="88">
        <v>3913.04</v>
      </c>
      <c r="I86" s="88">
        <v>3913.04</v>
      </c>
      <c r="J86" s="177">
        <f t="shared" si="69"/>
        <v>1</v>
      </c>
      <c r="K86" s="88">
        <v>0</v>
      </c>
      <c r="L86" s="88">
        <v>0</v>
      </c>
      <c r="M86" s="88">
        <v>0</v>
      </c>
      <c r="N86" s="177" t="e">
        <f t="shared" si="71"/>
        <v>#DIV/0!</v>
      </c>
      <c r="O86" s="88"/>
      <c r="P86" s="88"/>
      <c r="Q86" s="88"/>
      <c r="R86" s="189" t="e">
        <f t="shared" si="73"/>
        <v>#DIV/0!</v>
      </c>
      <c r="S86" s="88"/>
      <c r="T86" s="88"/>
      <c r="U86" s="88"/>
      <c r="V86" s="177" t="e">
        <f t="shared" si="75"/>
        <v>#DIV/0!</v>
      </c>
      <c r="W86" s="88"/>
      <c r="X86" s="88"/>
      <c r="Y86" s="88"/>
      <c r="Z86" s="177" t="e">
        <f t="shared" si="77"/>
        <v>#DIV/0!</v>
      </c>
      <c r="AA86" s="88"/>
      <c r="AB86" s="88"/>
      <c r="AC86" s="88"/>
      <c r="AD86" s="177" t="e">
        <f t="shared" si="79"/>
        <v>#DIV/0!</v>
      </c>
      <c r="AE86" s="88"/>
      <c r="AF86" s="88"/>
      <c r="AG86" s="88"/>
      <c r="AH86" s="88"/>
    </row>
    <row r="87" spans="1:34" ht="12.75">
      <c r="A87" s="108"/>
      <c r="B87" s="76"/>
      <c r="C87" s="88"/>
      <c r="D87" s="88"/>
      <c r="E87" s="88"/>
      <c r="F87" s="178"/>
      <c r="G87" s="88"/>
      <c r="H87" s="88"/>
      <c r="I87" s="88"/>
      <c r="J87" s="178"/>
      <c r="K87" s="88"/>
      <c r="L87" s="88"/>
      <c r="M87" s="88"/>
      <c r="N87" s="178"/>
      <c r="O87" s="88"/>
      <c r="P87" s="88"/>
      <c r="Q87" s="88"/>
      <c r="R87" s="190"/>
      <c r="S87" s="88"/>
      <c r="T87" s="88"/>
      <c r="U87" s="88"/>
      <c r="V87" s="178"/>
      <c r="W87" s="88"/>
      <c r="X87" s="88"/>
      <c r="Y87" s="88"/>
      <c r="Z87" s="177" t="e">
        <f t="shared" si="77"/>
        <v>#DIV/0!</v>
      </c>
      <c r="AA87" s="88"/>
      <c r="AB87" s="88"/>
      <c r="AC87" s="88"/>
      <c r="AD87" s="177" t="e">
        <f t="shared" si="79"/>
        <v>#DIV/0!</v>
      </c>
      <c r="AE87" s="88"/>
      <c r="AF87" s="88"/>
      <c r="AG87" s="88"/>
      <c r="AH87" s="88"/>
    </row>
    <row r="88" spans="1:34" ht="51">
      <c r="A88" s="107" t="s">
        <v>52</v>
      </c>
      <c r="B88" s="91" t="s">
        <v>53</v>
      </c>
      <c r="C88" s="92">
        <f>SUM(C89)</f>
        <v>0</v>
      </c>
      <c r="D88" s="92">
        <f aca="true" t="shared" si="81" ref="D88:D99">H88+L88+P88+T88+X88+AB88</f>
        <v>0</v>
      </c>
      <c r="E88" s="92">
        <f>E89</f>
        <v>0</v>
      </c>
      <c r="F88" s="176"/>
      <c r="G88" s="92">
        <f>SUM(G89)</f>
        <v>0</v>
      </c>
      <c r="H88" s="92">
        <v>0</v>
      </c>
      <c r="I88" s="92">
        <v>0</v>
      </c>
      <c r="J88" s="176" t="e">
        <f aca="true" t="shared" si="82" ref="J88:J99">I88/H88</f>
        <v>#DIV/0!</v>
      </c>
      <c r="K88" s="92">
        <f>SUM(K89)</f>
        <v>0</v>
      </c>
      <c r="L88" s="92">
        <f aca="true" t="shared" si="83" ref="L88:M91">SUM(L89)</f>
        <v>0</v>
      </c>
      <c r="M88" s="92">
        <f t="shared" si="83"/>
        <v>0</v>
      </c>
      <c r="N88" s="176" t="e">
        <f aca="true" t="shared" si="84" ref="N88:N99">M88/L88</f>
        <v>#DIV/0!</v>
      </c>
      <c r="O88" s="92">
        <f>SUM(O89)</f>
        <v>0</v>
      </c>
      <c r="P88" s="92">
        <f aca="true" t="shared" si="85" ref="P88:Q91">SUM(P89)</f>
        <v>0</v>
      </c>
      <c r="Q88" s="92">
        <f t="shared" si="85"/>
        <v>0</v>
      </c>
      <c r="R88" s="188" t="e">
        <f aca="true" t="shared" si="86" ref="R88:R99">Q88/P88</f>
        <v>#DIV/0!</v>
      </c>
      <c r="S88" s="92">
        <f>SUM(S89)</f>
        <v>0</v>
      </c>
      <c r="T88" s="92">
        <f aca="true" t="shared" si="87" ref="T88:U91">SUM(T89)</f>
        <v>0</v>
      </c>
      <c r="U88" s="92">
        <f t="shared" si="87"/>
        <v>0</v>
      </c>
      <c r="V88" s="176" t="e">
        <f aca="true" t="shared" si="88" ref="V88:V99">U88/T88</f>
        <v>#DIV/0!</v>
      </c>
      <c r="W88" s="92">
        <f>SUM(W89)</f>
        <v>0</v>
      </c>
      <c r="X88" s="92">
        <f aca="true" t="shared" si="89" ref="X88:Y91">SUM(X89)</f>
        <v>0</v>
      </c>
      <c r="Y88" s="92">
        <f t="shared" si="89"/>
        <v>0</v>
      </c>
      <c r="Z88" s="176" t="e">
        <f t="shared" si="77"/>
        <v>#DIV/0!</v>
      </c>
      <c r="AA88" s="92">
        <f aca="true" t="shared" si="90" ref="AA88:AC91">SUM(AA89)</f>
        <v>0</v>
      </c>
      <c r="AB88" s="92">
        <f t="shared" si="90"/>
        <v>0</v>
      </c>
      <c r="AC88" s="92">
        <f t="shared" si="90"/>
        <v>0</v>
      </c>
      <c r="AD88" s="176" t="e">
        <f t="shared" si="79"/>
        <v>#DIV/0!</v>
      </c>
      <c r="AE88" s="92">
        <f aca="true" t="shared" si="91" ref="AE88:AH91">SUM(AE89)</f>
        <v>0</v>
      </c>
      <c r="AF88" s="92">
        <f t="shared" si="91"/>
        <v>0</v>
      </c>
      <c r="AG88" s="92">
        <f t="shared" si="91"/>
        <v>0</v>
      </c>
      <c r="AH88" s="92">
        <f t="shared" si="91"/>
        <v>0</v>
      </c>
    </row>
    <row r="89" spans="1:34" s="84" customFormat="1" ht="12.75">
      <c r="A89" s="54">
        <v>3</v>
      </c>
      <c r="B89" s="82" t="s">
        <v>34</v>
      </c>
      <c r="C89" s="86">
        <f>SUM(C90)</f>
        <v>0</v>
      </c>
      <c r="D89" s="86">
        <f t="shared" si="81"/>
        <v>0</v>
      </c>
      <c r="E89" s="86">
        <f>E90</f>
        <v>0</v>
      </c>
      <c r="F89" s="177"/>
      <c r="G89" s="86">
        <f>SUM(G90)</f>
        <v>0</v>
      </c>
      <c r="H89" s="86">
        <v>0</v>
      </c>
      <c r="I89" s="86">
        <v>0</v>
      </c>
      <c r="J89" s="177" t="e">
        <f t="shared" si="82"/>
        <v>#DIV/0!</v>
      </c>
      <c r="K89" s="86">
        <f>SUM(K90)</f>
        <v>0</v>
      </c>
      <c r="L89" s="86">
        <f t="shared" si="83"/>
        <v>0</v>
      </c>
      <c r="M89" s="86">
        <f t="shared" si="83"/>
        <v>0</v>
      </c>
      <c r="N89" s="177" t="e">
        <f t="shared" si="84"/>
        <v>#DIV/0!</v>
      </c>
      <c r="O89" s="86">
        <f>SUM(O90)</f>
        <v>0</v>
      </c>
      <c r="P89" s="86">
        <f t="shared" si="85"/>
        <v>0</v>
      </c>
      <c r="Q89" s="86">
        <f t="shared" si="85"/>
        <v>0</v>
      </c>
      <c r="R89" s="189" t="e">
        <f t="shared" si="86"/>
        <v>#DIV/0!</v>
      </c>
      <c r="S89" s="86">
        <f>SUM(S90)</f>
        <v>0</v>
      </c>
      <c r="T89" s="86">
        <f t="shared" si="87"/>
        <v>0</v>
      </c>
      <c r="U89" s="86">
        <f t="shared" si="87"/>
        <v>0</v>
      </c>
      <c r="V89" s="177" t="e">
        <f t="shared" si="88"/>
        <v>#DIV/0!</v>
      </c>
      <c r="W89" s="86">
        <f>SUM(W90)</f>
        <v>0</v>
      </c>
      <c r="X89" s="86">
        <f t="shared" si="89"/>
        <v>0</v>
      </c>
      <c r="Y89" s="86">
        <f t="shared" si="89"/>
        <v>0</v>
      </c>
      <c r="Z89" s="177" t="e">
        <f t="shared" si="77"/>
        <v>#DIV/0!</v>
      </c>
      <c r="AA89" s="86">
        <f t="shared" si="90"/>
        <v>0</v>
      </c>
      <c r="AB89" s="86">
        <f t="shared" si="90"/>
        <v>0</v>
      </c>
      <c r="AC89" s="86">
        <f t="shared" si="90"/>
        <v>0</v>
      </c>
      <c r="AD89" s="177" t="e">
        <f t="shared" si="79"/>
        <v>#DIV/0!</v>
      </c>
      <c r="AE89" s="86">
        <f t="shared" si="91"/>
        <v>0</v>
      </c>
      <c r="AF89" s="86">
        <f t="shared" si="91"/>
        <v>0</v>
      </c>
      <c r="AG89" s="86">
        <f t="shared" si="91"/>
        <v>0</v>
      </c>
      <c r="AH89" s="86">
        <f t="shared" si="91"/>
        <v>0</v>
      </c>
    </row>
    <row r="90" spans="1:34" s="84" customFormat="1" ht="12.75">
      <c r="A90" s="54">
        <v>32</v>
      </c>
      <c r="B90" s="82" t="s">
        <v>18</v>
      </c>
      <c r="C90" s="86">
        <f>SUM(C91)</f>
        <v>0</v>
      </c>
      <c r="D90" s="86">
        <f t="shared" si="81"/>
        <v>0</v>
      </c>
      <c r="E90" s="86">
        <f>E91</f>
        <v>0</v>
      </c>
      <c r="F90" s="177"/>
      <c r="G90" s="86">
        <f>SUM(G91)</f>
        <v>0</v>
      </c>
      <c r="H90" s="86">
        <v>0</v>
      </c>
      <c r="I90" s="86">
        <v>0</v>
      </c>
      <c r="J90" s="177" t="e">
        <f t="shared" si="82"/>
        <v>#DIV/0!</v>
      </c>
      <c r="K90" s="86">
        <f>SUM(K91)</f>
        <v>0</v>
      </c>
      <c r="L90" s="86">
        <f t="shared" si="83"/>
        <v>0</v>
      </c>
      <c r="M90" s="86">
        <f t="shared" si="83"/>
        <v>0</v>
      </c>
      <c r="N90" s="177" t="e">
        <f t="shared" si="84"/>
        <v>#DIV/0!</v>
      </c>
      <c r="O90" s="86">
        <f>SUM(O91)</f>
        <v>0</v>
      </c>
      <c r="P90" s="86">
        <f t="shared" si="85"/>
        <v>0</v>
      </c>
      <c r="Q90" s="86">
        <f t="shared" si="85"/>
        <v>0</v>
      </c>
      <c r="R90" s="189" t="e">
        <f t="shared" si="86"/>
        <v>#DIV/0!</v>
      </c>
      <c r="S90" s="86">
        <f>SUM(S91)</f>
        <v>0</v>
      </c>
      <c r="T90" s="86">
        <f t="shared" si="87"/>
        <v>0</v>
      </c>
      <c r="U90" s="86">
        <f t="shared" si="87"/>
        <v>0</v>
      </c>
      <c r="V90" s="177" t="e">
        <f t="shared" si="88"/>
        <v>#DIV/0!</v>
      </c>
      <c r="W90" s="86">
        <f>SUM(W91)</f>
        <v>0</v>
      </c>
      <c r="X90" s="86">
        <f t="shared" si="89"/>
        <v>0</v>
      </c>
      <c r="Y90" s="86">
        <f t="shared" si="89"/>
        <v>0</v>
      </c>
      <c r="Z90" s="177" t="e">
        <f t="shared" si="77"/>
        <v>#DIV/0!</v>
      </c>
      <c r="AA90" s="86">
        <f t="shared" si="90"/>
        <v>0</v>
      </c>
      <c r="AB90" s="86">
        <f t="shared" si="90"/>
        <v>0</v>
      </c>
      <c r="AC90" s="86">
        <f t="shared" si="90"/>
        <v>0</v>
      </c>
      <c r="AD90" s="177" t="e">
        <f t="shared" si="79"/>
        <v>#DIV/0!</v>
      </c>
      <c r="AE90" s="86">
        <f t="shared" si="91"/>
        <v>0</v>
      </c>
      <c r="AF90" s="86">
        <f t="shared" si="91"/>
        <v>0</v>
      </c>
      <c r="AG90" s="86">
        <f t="shared" si="91"/>
        <v>0</v>
      </c>
      <c r="AH90" s="86">
        <f t="shared" si="91"/>
        <v>0</v>
      </c>
    </row>
    <row r="91" spans="1:34" s="84" customFormat="1" ht="25.5">
      <c r="A91" s="54">
        <v>329</v>
      </c>
      <c r="B91" s="82" t="s">
        <v>105</v>
      </c>
      <c r="C91" s="86">
        <f>SUM(C92)</f>
        <v>0</v>
      </c>
      <c r="D91" s="86">
        <f t="shared" si="81"/>
        <v>0</v>
      </c>
      <c r="E91" s="86">
        <f>E92</f>
        <v>0</v>
      </c>
      <c r="F91" s="177"/>
      <c r="G91" s="86">
        <f>SUM(G92)</f>
        <v>0</v>
      </c>
      <c r="H91" s="86">
        <v>0</v>
      </c>
      <c r="I91" s="86">
        <v>0</v>
      </c>
      <c r="J91" s="177" t="e">
        <f t="shared" si="82"/>
        <v>#DIV/0!</v>
      </c>
      <c r="K91" s="86">
        <f>SUM(K92)</f>
        <v>0</v>
      </c>
      <c r="L91" s="86">
        <f t="shared" si="83"/>
        <v>0</v>
      </c>
      <c r="M91" s="86">
        <f t="shared" si="83"/>
        <v>0</v>
      </c>
      <c r="N91" s="177" t="e">
        <f t="shared" si="84"/>
        <v>#DIV/0!</v>
      </c>
      <c r="O91" s="86">
        <f>SUM(O92)</f>
        <v>0</v>
      </c>
      <c r="P91" s="86">
        <f t="shared" si="85"/>
        <v>0</v>
      </c>
      <c r="Q91" s="86">
        <f t="shared" si="85"/>
        <v>0</v>
      </c>
      <c r="R91" s="189" t="e">
        <f t="shared" si="86"/>
        <v>#DIV/0!</v>
      </c>
      <c r="S91" s="86">
        <f>SUM(S92)</f>
        <v>0</v>
      </c>
      <c r="T91" s="86">
        <f t="shared" si="87"/>
        <v>0</v>
      </c>
      <c r="U91" s="86">
        <f t="shared" si="87"/>
        <v>0</v>
      </c>
      <c r="V91" s="177" t="e">
        <f t="shared" si="88"/>
        <v>#DIV/0!</v>
      </c>
      <c r="W91" s="86">
        <f>SUM(W92)</f>
        <v>0</v>
      </c>
      <c r="X91" s="86">
        <f t="shared" si="89"/>
        <v>0</v>
      </c>
      <c r="Y91" s="86">
        <f t="shared" si="89"/>
        <v>0</v>
      </c>
      <c r="Z91" s="177" t="e">
        <f t="shared" si="77"/>
        <v>#DIV/0!</v>
      </c>
      <c r="AA91" s="86">
        <f t="shared" si="90"/>
        <v>0</v>
      </c>
      <c r="AB91" s="86">
        <f t="shared" si="90"/>
        <v>0</v>
      </c>
      <c r="AC91" s="86">
        <f t="shared" si="90"/>
        <v>0</v>
      </c>
      <c r="AD91" s="177" t="e">
        <f t="shared" si="79"/>
        <v>#DIV/0!</v>
      </c>
      <c r="AE91" s="86">
        <f t="shared" si="91"/>
        <v>0</v>
      </c>
      <c r="AF91" s="86">
        <f t="shared" si="91"/>
        <v>0</v>
      </c>
      <c r="AG91" s="86">
        <f t="shared" si="91"/>
        <v>0</v>
      </c>
      <c r="AH91" s="86">
        <f t="shared" si="91"/>
        <v>0</v>
      </c>
    </row>
    <row r="92" spans="1:34" ht="12.75">
      <c r="A92" s="108">
        <v>3299</v>
      </c>
      <c r="B92" s="76" t="s">
        <v>105</v>
      </c>
      <c r="C92" s="88">
        <v>0</v>
      </c>
      <c r="D92" s="88">
        <f t="shared" si="81"/>
        <v>0</v>
      </c>
      <c r="E92" s="88">
        <v>0</v>
      </c>
      <c r="F92" s="178"/>
      <c r="G92" s="88">
        <v>0</v>
      </c>
      <c r="H92" s="88">
        <v>0</v>
      </c>
      <c r="I92" s="88">
        <v>0</v>
      </c>
      <c r="J92" s="177" t="e">
        <f t="shared" si="82"/>
        <v>#DIV/0!</v>
      </c>
      <c r="K92" s="88">
        <v>0</v>
      </c>
      <c r="L92" s="88">
        <v>0</v>
      </c>
      <c r="M92" s="88">
        <v>0</v>
      </c>
      <c r="N92" s="177" t="e">
        <f t="shared" si="84"/>
        <v>#DIV/0!</v>
      </c>
      <c r="O92" s="88"/>
      <c r="P92" s="88"/>
      <c r="Q92" s="88"/>
      <c r="R92" s="189" t="e">
        <f t="shared" si="86"/>
        <v>#DIV/0!</v>
      </c>
      <c r="S92" s="88"/>
      <c r="T92" s="88"/>
      <c r="U92" s="88"/>
      <c r="V92" s="177" t="e">
        <f t="shared" si="88"/>
        <v>#DIV/0!</v>
      </c>
      <c r="W92" s="88"/>
      <c r="X92" s="88"/>
      <c r="Y92" s="88"/>
      <c r="Z92" s="177" t="e">
        <f t="shared" si="77"/>
        <v>#DIV/0!</v>
      </c>
      <c r="AA92" s="88"/>
      <c r="AB92" s="88"/>
      <c r="AC92" s="88"/>
      <c r="AD92" s="177" t="e">
        <f t="shared" si="79"/>
        <v>#DIV/0!</v>
      </c>
      <c r="AE92" s="88"/>
      <c r="AF92" s="88"/>
      <c r="AG92" s="88"/>
      <c r="AH92" s="88"/>
    </row>
    <row r="93" spans="1:34" ht="51">
      <c r="A93" s="107" t="s">
        <v>164</v>
      </c>
      <c r="B93" s="91" t="s">
        <v>165</v>
      </c>
      <c r="C93" s="92">
        <f>SUM(C94)</f>
        <v>0</v>
      </c>
      <c r="D93" s="92">
        <f t="shared" si="81"/>
        <v>0</v>
      </c>
      <c r="E93" s="92">
        <f>E94</f>
        <v>0</v>
      </c>
      <c r="F93" s="176"/>
      <c r="G93" s="92">
        <f>SUM(G94)</f>
        <v>0</v>
      </c>
      <c r="H93" s="92">
        <v>0</v>
      </c>
      <c r="I93" s="92">
        <v>0</v>
      </c>
      <c r="J93" s="176" t="e">
        <f t="shared" si="82"/>
        <v>#DIV/0!</v>
      </c>
      <c r="K93" s="92">
        <f>SUM(K94)</f>
        <v>0</v>
      </c>
      <c r="L93" s="92">
        <f aca="true" t="shared" si="92" ref="L93:M96">SUM(L94)</f>
        <v>0</v>
      </c>
      <c r="M93" s="92">
        <f t="shared" si="92"/>
        <v>0</v>
      </c>
      <c r="N93" s="176" t="e">
        <f t="shared" si="84"/>
        <v>#DIV/0!</v>
      </c>
      <c r="O93" s="92">
        <f>SUM(O94)</f>
        <v>0</v>
      </c>
      <c r="P93" s="92">
        <f aca="true" t="shared" si="93" ref="P93:Q96">SUM(P94)</f>
        <v>0</v>
      </c>
      <c r="Q93" s="92">
        <f t="shared" si="93"/>
        <v>0</v>
      </c>
      <c r="R93" s="188" t="e">
        <f t="shared" si="86"/>
        <v>#DIV/0!</v>
      </c>
      <c r="S93" s="92">
        <f>SUM(S94)</f>
        <v>0</v>
      </c>
      <c r="T93" s="92">
        <f aca="true" t="shared" si="94" ref="T93:U96">SUM(T94)</f>
        <v>0</v>
      </c>
      <c r="U93" s="92">
        <f t="shared" si="94"/>
        <v>0</v>
      </c>
      <c r="V93" s="176" t="e">
        <f t="shared" si="88"/>
        <v>#DIV/0!</v>
      </c>
      <c r="W93" s="92">
        <f>SUM(W94)</f>
        <v>0</v>
      </c>
      <c r="X93" s="92">
        <f aca="true" t="shared" si="95" ref="X93:Y96">SUM(X94)</f>
        <v>0</v>
      </c>
      <c r="Y93" s="92">
        <f t="shared" si="95"/>
        <v>0</v>
      </c>
      <c r="Z93" s="176" t="e">
        <f t="shared" si="77"/>
        <v>#DIV/0!</v>
      </c>
      <c r="AA93" s="92">
        <f>SUM(AA94)</f>
        <v>0</v>
      </c>
      <c r="AB93" s="92">
        <f aca="true" t="shared" si="96" ref="AB93:AC96">SUM(AB94)</f>
        <v>0</v>
      </c>
      <c r="AC93" s="92">
        <f t="shared" si="96"/>
        <v>0</v>
      </c>
      <c r="AD93" s="176" t="e">
        <f t="shared" si="79"/>
        <v>#DIV/0!</v>
      </c>
      <c r="AE93" s="92">
        <f aca="true" t="shared" si="97" ref="AE93:AH94">SUM(AE94)</f>
        <v>0</v>
      </c>
      <c r="AF93" s="92">
        <f t="shared" si="97"/>
        <v>0</v>
      </c>
      <c r="AG93" s="92">
        <f t="shared" si="97"/>
        <v>0</v>
      </c>
      <c r="AH93" s="92">
        <f t="shared" si="97"/>
        <v>0</v>
      </c>
    </row>
    <row r="94" spans="1:34" s="84" customFormat="1" ht="12.75">
      <c r="A94" s="54">
        <v>3</v>
      </c>
      <c r="B94" s="82" t="s">
        <v>34</v>
      </c>
      <c r="C94" s="86">
        <f>SUM(C95)</f>
        <v>0</v>
      </c>
      <c r="D94" s="86">
        <f t="shared" si="81"/>
        <v>0</v>
      </c>
      <c r="E94" s="86">
        <f>E95</f>
        <v>0</v>
      </c>
      <c r="F94" s="177"/>
      <c r="G94" s="86">
        <f>SUM(G95)</f>
        <v>0</v>
      </c>
      <c r="H94" s="86">
        <v>0</v>
      </c>
      <c r="I94" s="86">
        <v>0</v>
      </c>
      <c r="J94" s="177" t="e">
        <f t="shared" si="82"/>
        <v>#DIV/0!</v>
      </c>
      <c r="K94" s="86">
        <f>SUM(K95)</f>
        <v>0</v>
      </c>
      <c r="L94" s="86">
        <f t="shared" si="92"/>
        <v>0</v>
      </c>
      <c r="M94" s="86">
        <f t="shared" si="92"/>
        <v>0</v>
      </c>
      <c r="N94" s="177" t="e">
        <f t="shared" si="84"/>
        <v>#DIV/0!</v>
      </c>
      <c r="O94" s="86">
        <f>SUM(O95)</f>
        <v>0</v>
      </c>
      <c r="P94" s="86">
        <f t="shared" si="93"/>
        <v>0</v>
      </c>
      <c r="Q94" s="86">
        <f t="shared" si="93"/>
        <v>0</v>
      </c>
      <c r="R94" s="189" t="e">
        <f t="shared" si="86"/>
        <v>#DIV/0!</v>
      </c>
      <c r="S94" s="86">
        <f>SUM(S95)</f>
        <v>0</v>
      </c>
      <c r="T94" s="86">
        <f t="shared" si="94"/>
        <v>0</v>
      </c>
      <c r="U94" s="86">
        <f t="shared" si="94"/>
        <v>0</v>
      </c>
      <c r="V94" s="177" t="e">
        <f t="shared" si="88"/>
        <v>#DIV/0!</v>
      </c>
      <c r="W94" s="86">
        <f>SUM(W95)</f>
        <v>0</v>
      </c>
      <c r="X94" s="86">
        <f t="shared" si="95"/>
        <v>0</v>
      </c>
      <c r="Y94" s="86">
        <f t="shared" si="95"/>
        <v>0</v>
      </c>
      <c r="Z94" s="177" t="e">
        <f t="shared" si="77"/>
        <v>#DIV/0!</v>
      </c>
      <c r="AA94" s="86">
        <f>SUM(AA95)</f>
        <v>0</v>
      </c>
      <c r="AB94" s="86">
        <f t="shared" si="96"/>
        <v>0</v>
      </c>
      <c r="AC94" s="86">
        <f t="shared" si="96"/>
        <v>0</v>
      </c>
      <c r="AD94" s="177" t="e">
        <f t="shared" si="79"/>
        <v>#DIV/0!</v>
      </c>
      <c r="AE94" s="86">
        <f t="shared" si="97"/>
        <v>0</v>
      </c>
      <c r="AF94" s="86">
        <f t="shared" si="97"/>
        <v>0</v>
      </c>
      <c r="AG94" s="86">
        <f t="shared" si="97"/>
        <v>0</v>
      </c>
      <c r="AH94" s="86">
        <f t="shared" si="97"/>
        <v>0</v>
      </c>
    </row>
    <row r="95" spans="1:34" s="84" customFormat="1" ht="38.25">
      <c r="A95" s="54">
        <v>37</v>
      </c>
      <c r="B95" s="82" t="s">
        <v>166</v>
      </c>
      <c r="C95" s="86">
        <f>SUM(C96)</f>
        <v>0</v>
      </c>
      <c r="D95" s="86">
        <f t="shared" si="81"/>
        <v>0</v>
      </c>
      <c r="E95" s="86">
        <f>E96</f>
        <v>0</v>
      </c>
      <c r="F95" s="177"/>
      <c r="G95" s="86">
        <f>SUM(G96)</f>
        <v>0</v>
      </c>
      <c r="H95" s="86">
        <v>0</v>
      </c>
      <c r="I95" s="86">
        <v>0</v>
      </c>
      <c r="J95" s="177" t="e">
        <f t="shared" si="82"/>
        <v>#DIV/0!</v>
      </c>
      <c r="K95" s="86">
        <f>SUM(K96)</f>
        <v>0</v>
      </c>
      <c r="L95" s="86">
        <f t="shared" si="92"/>
        <v>0</v>
      </c>
      <c r="M95" s="86">
        <f t="shared" si="92"/>
        <v>0</v>
      </c>
      <c r="N95" s="177" t="e">
        <f t="shared" si="84"/>
        <v>#DIV/0!</v>
      </c>
      <c r="O95" s="86">
        <f>SUM(O96)</f>
        <v>0</v>
      </c>
      <c r="P95" s="86">
        <f t="shared" si="93"/>
        <v>0</v>
      </c>
      <c r="Q95" s="86">
        <f t="shared" si="93"/>
        <v>0</v>
      </c>
      <c r="R95" s="189" t="e">
        <f t="shared" si="86"/>
        <v>#DIV/0!</v>
      </c>
      <c r="S95" s="86">
        <f>SUM(S96)</f>
        <v>0</v>
      </c>
      <c r="T95" s="86">
        <f t="shared" si="94"/>
        <v>0</v>
      </c>
      <c r="U95" s="86">
        <f t="shared" si="94"/>
        <v>0</v>
      </c>
      <c r="V95" s="177" t="e">
        <f t="shared" si="88"/>
        <v>#DIV/0!</v>
      </c>
      <c r="W95" s="86">
        <f>SUM(W96)</f>
        <v>0</v>
      </c>
      <c r="X95" s="86">
        <f t="shared" si="95"/>
        <v>0</v>
      </c>
      <c r="Y95" s="86">
        <f>SUM(Y96)</f>
        <v>0</v>
      </c>
      <c r="Z95" s="177" t="e">
        <f t="shared" si="77"/>
        <v>#DIV/0!</v>
      </c>
      <c r="AA95" s="86">
        <f>SUM(AA96)</f>
        <v>0</v>
      </c>
      <c r="AB95" s="86">
        <f t="shared" si="96"/>
        <v>0</v>
      </c>
      <c r="AC95" s="86">
        <f t="shared" si="96"/>
        <v>0</v>
      </c>
      <c r="AD95" s="177" t="e">
        <f t="shared" si="79"/>
        <v>#DIV/0!</v>
      </c>
      <c r="AE95" s="86">
        <f>SUM(AE96)</f>
        <v>0</v>
      </c>
      <c r="AF95" s="86">
        <f>SUM(AF96)</f>
        <v>0</v>
      </c>
      <c r="AG95" s="86">
        <f>C95</f>
        <v>0</v>
      </c>
      <c r="AH95" s="86">
        <f>AG95</f>
        <v>0</v>
      </c>
    </row>
    <row r="96" spans="1:34" s="84" customFormat="1" ht="25.5">
      <c r="A96" s="54">
        <v>372</v>
      </c>
      <c r="B96" s="82" t="s">
        <v>114</v>
      </c>
      <c r="C96" s="86">
        <f>SUM(C97)</f>
        <v>0</v>
      </c>
      <c r="D96" s="86">
        <f t="shared" si="81"/>
        <v>0</v>
      </c>
      <c r="E96" s="86">
        <f>E97</f>
        <v>0</v>
      </c>
      <c r="F96" s="177"/>
      <c r="G96" s="86">
        <f>SUM(G97)</f>
        <v>0</v>
      </c>
      <c r="H96" s="86">
        <v>0</v>
      </c>
      <c r="I96" s="86">
        <v>0</v>
      </c>
      <c r="J96" s="177" t="e">
        <f t="shared" si="82"/>
        <v>#DIV/0!</v>
      </c>
      <c r="K96" s="86">
        <f>SUM(K97)</f>
        <v>0</v>
      </c>
      <c r="L96" s="86">
        <f t="shared" si="92"/>
        <v>0</v>
      </c>
      <c r="M96" s="86">
        <f t="shared" si="92"/>
        <v>0</v>
      </c>
      <c r="N96" s="177" t="e">
        <f t="shared" si="84"/>
        <v>#DIV/0!</v>
      </c>
      <c r="O96" s="86">
        <f>SUM(O97)</f>
        <v>0</v>
      </c>
      <c r="P96" s="86">
        <f t="shared" si="93"/>
        <v>0</v>
      </c>
      <c r="Q96" s="86">
        <f t="shared" si="93"/>
        <v>0</v>
      </c>
      <c r="R96" s="189" t="e">
        <f t="shared" si="86"/>
        <v>#DIV/0!</v>
      </c>
      <c r="S96" s="86">
        <f>SUM(S97)</f>
        <v>0</v>
      </c>
      <c r="T96" s="86">
        <f t="shared" si="94"/>
        <v>0</v>
      </c>
      <c r="U96" s="86">
        <f t="shared" si="94"/>
        <v>0</v>
      </c>
      <c r="V96" s="177" t="e">
        <f t="shared" si="88"/>
        <v>#DIV/0!</v>
      </c>
      <c r="W96" s="86">
        <f>SUM(W97)</f>
        <v>0</v>
      </c>
      <c r="X96" s="86">
        <f t="shared" si="95"/>
        <v>0</v>
      </c>
      <c r="Y96" s="86">
        <f>SUM(Y97)</f>
        <v>0</v>
      </c>
      <c r="Z96" s="177" t="e">
        <f t="shared" si="77"/>
        <v>#DIV/0!</v>
      </c>
      <c r="AA96" s="86">
        <f>SUM(AA97)</f>
        <v>0</v>
      </c>
      <c r="AB96" s="86">
        <f t="shared" si="96"/>
        <v>0</v>
      </c>
      <c r="AC96" s="86">
        <f t="shared" si="96"/>
        <v>0</v>
      </c>
      <c r="AD96" s="177" t="e">
        <f t="shared" si="79"/>
        <v>#DIV/0!</v>
      </c>
      <c r="AE96" s="86">
        <f>SUM(AE97)</f>
        <v>0</v>
      </c>
      <c r="AF96" s="86">
        <f>SUM(AF97)</f>
        <v>0</v>
      </c>
      <c r="AG96" s="86">
        <f>SUM(AG97)</f>
        <v>0</v>
      </c>
      <c r="AH96" s="86">
        <f>SUM(AH97)</f>
        <v>0</v>
      </c>
    </row>
    <row r="97" spans="1:34" ht="38.25">
      <c r="A97" s="108">
        <v>3722</v>
      </c>
      <c r="B97" s="76" t="s">
        <v>178</v>
      </c>
      <c r="C97" s="88">
        <f>G97</f>
        <v>0</v>
      </c>
      <c r="D97" s="88">
        <f t="shared" si="81"/>
        <v>0</v>
      </c>
      <c r="E97" s="88">
        <v>0</v>
      </c>
      <c r="F97" s="178"/>
      <c r="G97" s="88">
        <v>0</v>
      </c>
      <c r="H97" s="88">
        <v>0</v>
      </c>
      <c r="I97" s="88">
        <v>0</v>
      </c>
      <c r="J97" s="177" t="e">
        <f t="shared" si="82"/>
        <v>#DIV/0!</v>
      </c>
      <c r="K97" s="88">
        <v>0</v>
      </c>
      <c r="L97" s="88">
        <v>0</v>
      </c>
      <c r="M97" s="88">
        <v>0</v>
      </c>
      <c r="N97" s="177" t="e">
        <f t="shared" si="84"/>
        <v>#DIV/0!</v>
      </c>
      <c r="O97" s="88"/>
      <c r="P97" s="88"/>
      <c r="Q97" s="88"/>
      <c r="R97" s="189" t="e">
        <f t="shared" si="86"/>
        <v>#DIV/0!</v>
      </c>
      <c r="S97" s="88"/>
      <c r="T97" s="88"/>
      <c r="U97" s="88"/>
      <c r="V97" s="177" t="e">
        <f t="shared" si="88"/>
        <v>#DIV/0!</v>
      </c>
      <c r="W97" s="88"/>
      <c r="X97" s="88"/>
      <c r="Y97" s="88"/>
      <c r="Z97" s="177" t="e">
        <f t="shared" si="77"/>
        <v>#DIV/0!</v>
      </c>
      <c r="AA97" s="88"/>
      <c r="AB97" s="88"/>
      <c r="AC97" s="88"/>
      <c r="AD97" s="177" t="e">
        <f t="shared" si="79"/>
        <v>#DIV/0!</v>
      </c>
      <c r="AE97" s="88"/>
      <c r="AF97" s="88"/>
      <c r="AG97" s="88"/>
      <c r="AH97" s="88"/>
    </row>
    <row r="98" spans="1:34" ht="51">
      <c r="A98" s="107" t="s">
        <v>58</v>
      </c>
      <c r="B98" s="91" t="s">
        <v>194</v>
      </c>
      <c r="C98" s="92">
        <f>SUM(C99)</f>
        <v>397631.23</v>
      </c>
      <c r="D98" s="92">
        <f t="shared" si="81"/>
        <v>543953.9400000001</v>
      </c>
      <c r="E98" s="92">
        <f>E99</f>
        <v>543953.9400000001</v>
      </c>
      <c r="F98" s="176">
        <f>E98/D98</f>
        <v>1</v>
      </c>
      <c r="G98" s="92">
        <f>SUM(G99)</f>
        <v>397631.23</v>
      </c>
      <c r="H98" s="92">
        <f>SUM(H99)</f>
        <v>543953.9400000001</v>
      </c>
      <c r="I98" s="92">
        <f>SUM(I99)</f>
        <v>543953.9400000001</v>
      </c>
      <c r="J98" s="176">
        <f t="shared" si="82"/>
        <v>1</v>
      </c>
      <c r="K98" s="92">
        <f aca="true" t="shared" si="98" ref="K98:M99">SUM(K99)</f>
        <v>0</v>
      </c>
      <c r="L98" s="92">
        <f t="shared" si="98"/>
        <v>0</v>
      </c>
      <c r="M98" s="92">
        <f t="shared" si="98"/>
        <v>0</v>
      </c>
      <c r="N98" s="176" t="e">
        <f t="shared" si="84"/>
        <v>#DIV/0!</v>
      </c>
      <c r="O98" s="92">
        <f aca="true" t="shared" si="99" ref="O98:Q99">SUM(O99)</f>
        <v>0</v>
      </c>
      <c r="P98" s="92">
        <f t="shared" si="99"/>
        <v>0</v>
      </c>
      <c r="Q98" s="92">
        <f t="shared" si="99"/>
        <v>0</v>
      </c>
      <c r="R98" s="188" t="e">
        <f t="shared" si="86"/>
        <v>#DIV/0!</v>
      </c>
      <c r="S98" s="92">
        <f aca="true" t="shared" si="100" ref="S98:U99">SUM(S99)</f>
        <v>0</v>
      </c>
      <c r="T98" s="92">
        <f t="shared" si="100"/>
        <v>0</v>
      </c>
      <c r="U98" s="92">
        <f t="shared" si="100"/>
        <v>0</v>
      </c>
      <c r="V98" s="176" t="e">
        <f t="shared" si="88"/>
        <v>#DIV/0!</v>
      </c>
      <c r="W98" s="92">
        <f aca="true" t="shared" si="101" ref="W98:Y99">SUM(W99)</f>
        <v>0</v>
      </c>
      <c r="X98" s="92">
        <f t="shared" si="101"/>
        <v>0</v>
      </c>
      <c r="Y98" s="92">
        <f t="shared" si="101"/>
        <v>0</v>
      </c>
      <c r="Z98" s="176" t="e">
        <f t="shared" si="77"/>
        <v>#DIV/0!</v>
      </c>
      <c r="AA98" s="92">
        <f aca="true" t="shared" si="102" ref="AA98:AC99">SUM(AA99)</f>
        <v>0</v>
      </c>
      <c r="AB98" s="92">
        <f t="shared" si="102"/>
        <v>0</v>
      </c>
      <c r="AC98" s="92">
        <f t="shared" si="102"/>
        <v>0</v>
      </c>
      <c r="AD98" s="176" t="e">
        <f t="shared" si="79"/>
        <v>#DIV/0!</v>
      </c>
      <c r="AE98" s="92">
        <f>SUM(AE99)</f>
        <v>0</v>
      </c>
      <c r="AF98" s="92">
        <f>SUM(AF99)</f>
        <v>0</v>
      </c>
      <c r="AG98" s="92">
        <f>SUM(AG99)</f>
        <v>397631.23</v>
      </c>
      <c r="AH98" s="92">
        <f>SUM(AH99)</f>
        <v>397631.23</v>
      </c>
    </row>
    <row r="99" spans="1:34" s="5" customFormat="1" ht="12.75">
      <c r="A99" s="54">
        <v>3</v>
      </c>
      <c r="B99" s="82" t="s">
        <v>34</v>
      </c>
      <c r="C99" s="86">
        <f>SUM(C100+C107)</f>
        <v>397631.23</v>
      </c>
      <c r="D99" s="86">
        <f t="shared" si="81"/>
        <v>543953.9400000001</v>
      </c>
      <c r="E99" s="86">
        <f>E100+E107</f>
        <v>543953.9400000001</v>
      </c>
      <c r="F99" s="177">
        <f>E99/D99</f>
        <v>1</v>
      </c>
      <c r="G99" s="86">
        <f>SUM(G100+G107)</f>
        <v>397631.23</v>
      </c>
      <c r="H99" s="86">
        <f>SUM(H100+H107)</f>
        <v>543953.9400000001</v>
      </c>
      <c r="I99" s="86">
        <f>SUM(I100+I107)</f>
        <v>543953.9400000001</v>
      </c>
      <c r="J99" s="177">
        <f t="shared" si="82"/>
        <v>1</v>
      </c>
      <c r="K99" s="86">
        <f t="shared" si="98"/>
        <v>0</v>
      </c>
      <c r="L99" s="86">
        <f t="shared" si="98"/>
        <v>0</v>
      </c>
      <c r="M99" s="86">
        <f t="shared" si="98"/>
        <v>0</v>
      </c>
      <c r="N99" s="177" t="e">
        <f t="shared" si="84"/>
        <v>#DIV/0!</v>
      </c>
      <c r="O99" s="86">
        <f t="shared" si="99"/>
        <v>0</v>
      </c>
      <c r="P99" s="86">
        <f t="shared" si="99"/>
        <v>0</v>
      </c>
      <c r="Q99" s="86">
        <f t="shared" si="99"/>
        <v>0</v>
      </c>
      <c r="R99" s="189" t="e">
        <f t="shared" si="86"/>
        <v>#DIV/0!</v>
      </c>
      <c r="S99" s="86">
        <f t="shared" si="100"/>
        <v>0</v>
      </c>
      <c r="T99" s="86">
        <f t="shared" si="100"/>
        <v>0</v>
      </c>
      <c r="U99" s="86">
        <f t="shared" si="100"/>
        <v>0</v>
      </c>
      <c r="V99" s="177" t="e">
        <f t="shared" si="88"/>
        <v>#DIV/0!</v>
      </c>
      <c r="W99" s="86">
        <f t="shared" si="101"/>
        <v>0</v>
      </c>
      <c r="X99" s="86">
        <f t="shared" si="101"/>
        <v>0</v>
      </c>
      <c r="Y99" s="86">
        <f t="shared" si="101"/>
        <v>0</v>
      </c>
      <c r="Z99" s="177" t="e">
        <f t="shared" si="77"/>
        <v>#DIV/0!</v>
      </c>
      <c r="AA99" s="86">
        <f t="shared" si="102"/>
        <v>0</v>
      </c>
      <c r="AB99" s="86">
        <f t="shared" si="102"/>
        <v>0</v>
      </c>
      <c r="AC99" s="86">
        <f t="shared" si="102"/>
        <v>0</v>
      </c>
      <c r="AD99" s="177" t="e">
        <f t="shared" si="79"/>
        <v>#DIV/0!</v>
      </c>
      <c r="AE99" s="86">
        <f>SUM(AE100)</f>
        <v>0</v>
      </c>
      <c r="AF99" s="86">
        <f>SUM(AF100)</f>
        <v>0</v>
      </c>
      <c r="AG99" s="86">
        <f>AG100+AG107</f>
        <v>397631.23</v>
      </c>
      <c r="AH99" s="86">
        <f>AH100+AH107</f>
        <v>397631.23</v>
      </c>
    </row>
    <row r="100" spans="1:34" s="5" customFormat="1" ht="12.75">
      <c r="A100" s="54">
        <v>31</v>
      </c>
      <c r="B100" s="82" t="s">
        <v>14</v>
      </c>
      <c r="C100" s="86">
        <f>SUM(C101+C103+C105)</f>
        <v>387854.63</v>
      </c>
      <c r="D100" s="86">
        <f aca="true" t="shared" si="103" ref="D100:D110">H100+L100+P100+T100+X100+AB100</f>
        <v>533487.14</v>
      </c>
      <c r="E100" s="86">
        <f>E101+E103+E105</f>
        <v>533487.14</v>
      </c>
      <c r="F100" s="177">
        <f aca="true" t="shared" si="104" ref="F100:F110">E100/D100</f>
        <v>1</v>
      </c>
      <c r="G100" s="86">
        <f>SUM(G101+G103+G105)</f>
        <v>387854.63</v>
      </c>
      <c r="H100" s="86">
        <f>SUM(H101+H103+H105)</f>
        <v>533487.14</v>
      </c>
      <c r="I100" s="86">
        <f>SUM(I101+I103+I105)</f>
        <v>533487.14</v>
      </c>
      <c r="J100" s="177">
        <f aca="true" t="shared" si="105" ref="J100:J110">I100/H100</f>
        <v>1</v>
      </c>
      <c r="K100" s="86">
        <f>SUM(K101+K103+K105)</f>
        <v>0</v>
      </c>
      <c r="L100" s="86">
        <f>SUM(L101+L103+L105)</f>
        <v>0</v>
      </c>
      <c r="M100" s="86">
        <f>SUM(M101+M103+M105)</f>
        <v>0</v>
      </c>
      <c r="N100" s="177" t="e">
        <f aca="true" t="shared" si="106" ref="N100:N110">M100/L100</f>
        <v>#DIV/0!</v>
      </c>
      <c r="O100" s="86">
        <f>SUM(O101+O103+O105)</f>
        <v>0</v>
      </c>
      <c r="P100" s="86">
        <f>SUM(P101+P103+P105)</f>
        <v>0</v>
      </c>
      <c r="Q100" s="86">
        <f>SUM(Q101+Q103+Q105)</f>
        <v>0</v>
      </c>
      <c r="R100" s="189" t="e">
        <f aca="true" t="shared" si="107" ref="R100:R110">Q100/P100</f>
        <v>#DIV/0!</v>
      </c>
      <c r="S100" s="86">
        <f>SUM(S101+S103+S105)</f>
        <v>0</v>
      </c>
      <c r="T100" s="86">
        <f>SUM(T101+T103+T105)</f>
        <v>0</v>
      </c>
      <c r="U100" s="86">
        <f>SUM(U101+U103+U105)</f>
        <v>0</v>
      </c>
      <c r="V100" s="177" t="e">
        <f aca="true" t="shared" si="108" ref="V100:V110">U100/T100</f>
        <v>#DIV/0!</v>
      </c>
      <c r="W100" s="86">
        <f>SUM(W101+W103+W105)</f>
        <v>0</v>
      </c>
      <c r="X100" s="86">
        <f>SUM(X101+X103+X105)</f>
        <v>0</v>
      </c>
      <c r="Y100" s="86">
        <f>SUM(Y101+Y103+Y105)</f>
        <v>0</v>
      </c>
      <c r="Z100" s="177" t="e">
        <f aca="true" t="shared" si="109" ref="Z100:Z110">Y100/X100</f>
        <v>#DIV/0!</v>
      </c>
      <c r="AA100" s="86">
        <f>SUM(AA101+AA103+AA105)</f>
        <v>0</v>
      </c>
      <c r="AB100" s="86">
        <f>SUM(AB101+AB103+AB105)</f>
        <v>0</v>
      </c>
      <c r="AC100" s="86">
        <f>SUM(AC101+AC103+AC105)</f>
        <v>0</v>
      </c>
      <c r="AD100" s="177" t="e">
        <f aca="true" t="shared" si="110" ref="AD100:AD110">AC100/AB100</f>
        <v>#DIV/0!</v>
      </c>
      <c r="AE100" s="86">
        <f>SUM(AE101+AE103+AE105)</f>
        <v>0</v>
      </c>
      <c r="AF100" s="86">
        <f>SUM(AF101+AF103+AF105)</f>
        <v>0</v>
      </c>
      <c r="AG100" s="86">
        <f>C100</f>
        <v>387854.63</v>
      </c>
      <c r="AH100" s="86">
        <f>G100</f>
        <v>387854.63</v>
      </c>
    </row>
    <row r="101" spans="1:34" s="84" customFormat="1" ht="12.75">
      <c r="A101" s="54">
        <v>311</v>
      </c>
      <c r="B101" s="82" t="s">
        <v>15</v>
      </c>
      <c r="C101" s="86">
        <f>SUM(C102)</f>
        <v>325197.08</v>
      </c>
      <c r="D101" s="86">
        <f t="shared" si="103"/>
        <v>436469.61</v>
      </c>
      <c r="E101" s="86">
        <f>E102</f>
        <v>436469.61</v>
      </c>
      <c r="F101" s="177">
        <f t="shared" si="104"/>
        <v>1</v>
      </c>
      <c r="G101" s="86">
        <f>SUM(G102)</f>
        <v>325197.08</v>
      </c>
      <c r="H101" s="86">
        <f>SUM(H102)</f>
        <v>436469.61</v>
      </c>
      <c r="I101" s="86">
        <f>SUM(I102)</f>
        <v>436469.61</v>
      </c>
      <c r="J101" s="177">
        <f t="shared" si="105"/>
        <v>1</v>
      </c>
      <c r="K101" s="86">
        <f>SUM(K102)</f>
        <v>0</v>
      </c>
      <c r="L101" s="86">
        <f>SUM(L102)</f>
        <v>0</v>
      </c>
      <c r="M101" s="86">
        <f>SUM(M102)</f>
        <v>0</v>
      </c>
      <c r="N101" s="177" t="e">
        <f t="shared" si="106"/>
        <v>#DIV/0!</v>
      </c>
      <c r="O101" s="86">
        <f>SUM(O102)</f>
        <v>0</v>
      </c>
      <c r="P101" s="86">
        <f>SUM(P102)</f>
        <v>0</v>
      </c>
      <c r="Q101" s="86">
        <f>SUM(Q102)</f>
        <v>0</v>
      </c>
      <c r="R101" s="189" t="e">
        <f t="shared" si="107"/>
        <v>#DIV/0!</v>
      </c>
      <c r="S101" s="86">
        <f>SUM(S102)</f>
        <v>0</v>
      </c>
      <c r="T101" s="86">
        <f>SUM(T102)</f>
        <v>0</v>
      </c>
      <c r="U101" s="86">
        <f>SUM(U102)</f>
        <v>0</v>
      </c>
      <c r="V101" s="177" t="e">
        <f t="shared" si="108"/>
        <v>#DIV/0!</v>
      </c>
      <c r="W101" s="86">
        <f>SUM(W102)</f>
        <v>0</v>
      </c>
      <c r="X101" s="86">
        <f>SUM(X102)</f>
        <v>0</v>
      </c>
      <c r="Y101" s="86">
        <f>SUM(Y102)</f>
        <v>0</v>
      </c>
      <c r="Z101" s="177" t="e">
        <f t="shared" si="109"/>
        <v>#DIV/0!</v>
      </c>
      <c r="AA101" s="86">
        <f>SUM(AA102)</f>
        <v>0</v>
      </c>
      <c r="AB101" s="86">
        <f>SUM(AB102)</f>
        <v>0</v>
      </c>
      <c r="AC101" s="86">
        <f>SUM(AC102)</f>
        <v>0</v>
      </c>
      <c r="AD101" s="177" t="e">
        <f t="shared" si="110"/>
        <v>#DIV/0!</v>
      </c>
      <c r="AE101" s="86">
        <f>SUM(AE102)</f>
        <v>0</v>
      </c>
      <c r="AF101" s="86">
        <f>SUM(AF102)</f>
        <v>0</v>
      </c>
      <c r="AG101" s="86">
        <f>SUM(AG102)</f>
        <v>0</v>
      </c>
      <c r="AH101" s="86">
        <f>SUM(AH102)</f>
        <v>0</v>
      </c>
    </row>
    <row r="102" spans="1:34" ht="12.75">
      <c r="A102" s="108">
        <v>3111</v>
      </c>
      <c r="B102" s="76" t="s">
        <v>119</v>
      </c>
      <c r="C102" s="88">
        <f>G102</f>
        <v>325197.08</v>
      </c>
      <c r="D102" s="88">
        <f t="shared" si="103"/>
        <v>436469.61</v>
      </c>
      <c r="E102" s="88">
        <f>I102</f>
        <v>436469.61</v>
      </c>
      <c r="F102" s="177">
        <f t="shared" si="104"/>
        <v>1</v>
      </c>
      <c r="G102" s="88">
        <v>325197.08</v>
      </c>
      <c r="H102" s="88">
        <v>436469.61</v>
      </c>
      <c r="I102" s="88">
        <v>436469.61</v>
      </c>
      <c r="J102" s="177">
        <f t="shared" si="105"/>
        <v>1</v>
      </c>
      <c r="K102" s="88"/>
      <c r="L102" s="88"/>
      <c r="M102" s="88"/>
      <c r="N102" s="177" t="e">
        <f t="shared" si="106"/>
        <v>#DIV/0!</v>
      </c>
      <c r="O102" s="88"/>
      <c r="P102" s="88"/>
      <c r="Q102" s="88"/>
      <c r="R102" s="189" t="e">
        <f t="shared" si="107"/>
        <v>#DIV/0!</v>
      </c>
      <c r="S102" s="88"/>
      <c r="T102" s="88"/>
      <c r="U102" s="88"/>
      <c r="V102" s="177" t="e">
        <f t="shared" si="108"/>
        <v>#DIV/0!</v>
      </c>
      <c r="W102" s="88"/>
      <c r="X102" s="88"/>
      <c r="Y102" s="88"/>
      <c r="Z102" s="177" t="e">
        <f t="shared" si="109"/>
        <v>#DIV/0!</v>
      </c>
      <c r="AA102" s="88"/>
      <c r="AB102" s="88"/>
      <c r="AC102" s="88"/>
      <c r="AD102" s="177" t="e">
        <f t="shared" si="110"/>
        <v>#DIV/0!</v>
      </c>
      <c r="AE102" s="88"/>
      <c r="AF102" s="88"/>
      <c r="AG102" s="88"/>
      <c r="AH102" s="88"/>
    </row>
    <row r="103" spans="1:34" s="84" customFormat="1" ht="12.75">
      <c r="A103" s="54">
        <v>312</v>
      </c>
      <c r="B103" s="82" t="s">
        <v>16</v>
      </c>
      <c r="C103" s="86">
        <f>SUM(C104)</f>
        <v>9000</v>
      </c>
      <c r="D103" s="86">
        <f t="shared" si="103"/>
        <v>25000</v>
      </c>
      <c r="E103" s="86">
        <f>E104</f>
        <v>25000</v>
      </c>
      <c r="F103" s="177">
        <f t="shared" si="104"/>
        <v>1</v>
      </c>
      <c r="G103" s="86">
        <f>SUM(G104)</f>
        <v>9000</v>
      </c>
      <c r="H103" s="86">
        <f>SUM(H104)</f>
        <v>25000</v>
      </c>
      <c r="I103" s="86">
        <f>SUM(I104)</f>
        <v>25000</v>
      </c>
      <c r="J103" s="177">
        <f t="shared" si="105"/>
        <v>1</v>
      </c>
      <c r="K103" s="86">
        <f>SUM(K104)</f>
        <v>0</v>
      </c>
      <c r="L103" s="86">
        <f>SUM(L104)</f>
        <v>0</v>
      </c>
      <c r="M103" s="86">
        <f>SUM(M104)</f>
        <v>0</v>
      </c>
      <c r="N103" s="177" t="e">
        <f t="shared" si="106"/>
        <v>#DIV/0!</v>
      </c>
      <c r="O103" s="86">
        <f>SUM(O104)</f>
        <v>0</v>
      </c>
      <c r="P103" s="86">
        <f>SUM(P104)</f>
        <v>0</v>
      </c>
      <c r="Q103" s="86">
        <f>SUM(Q104)</f>
        <v>0</v>
      </c>
      <c r="R103" s="189" t="e">
        <f t="shared" si="107"/>
        <v>#DIV/0!</v>
      </c>
      <c r="S103" s="86">
        <f>SUM(S104)</f>
        <v>0</v>
      </c>
      <c r="T103" s="86">
        <f>SUM(T104)</f>
        <v>0</v>
      </c>
      <c r="U103" s="86">
        <f>SUM(U104)</f>
        <v>0</v>
      </c>
      <c r="V103" s="177" t="e">
        <f t="shared" si="108"/>
        <v>#DIV/0!</v>
      </c>
      <c r="W103" s="86">
        <f>SUM(W104)</f>
        <v>0</v>
      </c>
      <c r="X103" s="86">
        <f>SUM(X104)</f>
        <v>0</v>
      </c>
      <c r="Y103" s="86">
        <f>SUM(Y104)</f>
        <v>0</v>
      </c>
      <c r="Z103" s="177" t="e">
        <f t="shared" si="109"/>
        <v>#DIV/0!</v>
      </c>
      <c r="AA103" s="86">
        <f>SUM(AA104)</f>
        <v>0</v>
      </c>
      <c r="AB103" s="86">
        <f>SUM(AB104)</f>
        <v>0</v>
      </c>
      <c r="AC103" s="86">
        <f>SUM(AC104)</f>
        <v>0</v>
      </c>
      <c r="AD103" s="177" t="e">
        <f t="shared" si="110"/>
        <v>#DIV/0!</v>
      </c>
      <c r="AE103" s="86">
        <f>SUM(AE104)</f>
        <v>0</v>
      </c>
      <c r="AF103" s="86">
        <f>SUM(AF104)</f>
        <v>0</v>
      </c>
      <c r="AG103" s="86">
        <f>SUM(AG104)</f>
        <v>0</v>
      </c>
      <c r="AH103" s="86">
        <f>SUM(AH104)</f>
        <v>0</v>
      </c>
    </row>
    <row r="104" spans="1:34" ht="12.75">
      <c r="A104" s="108">
        <v>3121</v>
      </c>
      <c r="B104" s="76" t="s">
        <v>16</v>
      </c>
      <c r="C104" s="88">
        <f>G104</f>
        <v>9000</v>
      </c>
      <c r="D104" s="88">
        <f t="shared" si="103"/>
        <v>25000</v>
      </c>
      <c r="E104" s="88">
        <f>I104</f>
        <v>25000</v>
      </c>
      <c r="F104" s="177">
        <f t="shared" si="104"/>
        <v>1</v>
      </c>
      <c r="G104" s="88">
        <v>9000</v>
      </c>
      <c r="H104" s="88">
        <f>I104</f>
        <v>25000</v>
      </c>
      <c r="I104" s="88">
        <v>25000</v>
      </c>
      <c r="J104" s="177">
        <f t="shared" si="105"/>
        <v>1</v>
      </c>
      <c r="K104" s="88"/>
      <c r="L104" s="88"/>
      <c r="M104" s="88"/>
      <c r="N104" s="177" t="e">
        <f t="shared" si="106"/>
        <v>#DIV/0!</v>
      </c>
      <c r="O104" s="88"/>
      <c r="P104" s="88"/>
      <c r="Q104" s="88"/>
      <c r="R104" s="189" t="e">
        <f t="shared" si="107"/>
        <v>#DIV/0!</v>
      </c>
      <c r="S104" s="88"/>
      <c r="T104" s="88"/>
      <c r="U104" s="88"/>
      <c r="V104" s="177" t="e">
        <f t="shared" si="108"/>
        <v>#DIV/0!</v>
      </c>
      <c r="W104" s="88"/>
      <c r="X104" s="88"/>
      <c r="Y104" s="88"/>
      <c r="Z104" s="177" t="e">
        <f t="shared" si="109"/>
        <v>#DIV/0!</v>
      </c>
      <c r="AA104" s="88"/>
      <c r="AB104" s="88"/>
      <c r="AC104" s="88"/>
      <c r="AD104" s="177" t="e">
        <f t="shared" si="110"/>
        <v>#DIV/0!</v>
      </c>
      <c r="AE104" s="88"/>
      <c r="AF104" s="88"/>
      <c r="AG104" s="88"/>
      <c r="AH104" s="88"/>
    </row>
    <row r="105" spans="1:34" s="84" customFormat="1" ht="12.75">
      <c r="A105" s="109">
        <v>313</v>
      </c>
      <c r="B105" s="83" t="s">
        <v>17</v>
      </c>
      <c r="C105" s="87">
        <f>SUM(C106)</f>
        <v>53657.55</v>
      </c>
      <c r="D105" s="86">
        <f t="shared" si="103"/>
        <v>72017.53</v>
      </c>
      <c r="E105" s="87">
        <f>E106</f>
        <v>72017.53</v>
      </c>
      <c r="F105" s="177">
        <f t="shared" si="104"/>
        <v>1</v>
      </c>
      <c r="G105" s="87">
        <f>SUM(G106)</f>
        <v>53657.55</v>
      </c>
      <c r="H105" s="87">
        <f>SUM(H106)</f>
        <v>72017.53</v>
      </c>
      <c r="I105" s="87">
        <f>SUM(I106)</f>
        <v>72017.53</v>
      </c>
      <c r="J105" s="177">
        <f t="shared" si="105"/>
        <v>1</v>
      </c>
      <c r="K105" s="87">
        <f>SUM(K106)</f>
        <v>0</v>
      </c>
      <c r="L105" s="87">
        <f>SUM(L106)</f>
        <v>0</v>
      </c>
      <c r="M105" s="87">
        <f>SUM(M106)</f>
        <v>0</v>
      </c>
      <c r="N105" s="177" t="e">
        <f t="shared" si="106"/>
        <v>#DIV/0!</v>
      </c>
      <c r="O105" s="87">
        <f>SUM(O106)</f>
        <v>0</v>
      </c>
      <c r="P105" s="87">
        <f>SUM(P106)</f>
        <v>0</v>
      </c>
      <c r="Q105" s="87">
        <f>SUM(Q106)</f>
        <v>0</v>
      </c>
      <c r="R105" s="189" t="e">
        <f t="shared" si="107"/>
        <v>#DIV/0!</v>
      </c>
      <c r="S105" s="87">
        <f>SUM(S106)</f>
        <v>0</v>
      </c>
      <c r="T105" s="87">
        <f>SUM(T106)</f>
        <v>0</v>
      </c>
      <c r="U105" s="87">
        <f>SUM(U106)</f>
        <v>0</v>
      </c>
      <c r="V105" s="177" t="e">
        <f t="shared" si="108"/>
        <v>#DIV/0!</v>
      </c>
      <c r="W105" s="87">
        <f>SUM(W106)</f>
        <v>0</v>
      </c>
      <c r="X105" s="87">
        <f>SUM(X106)</f>
        <v>0</v>
      </c>
      <c r="Y105" s="87">
        <f>SUM(Y106)</f>
        <v>0</v>
      </c>
      <c r="Z105" s="177" t="e">
        <f t="shared" si="109"/>
        <v>#DIV/0!</v>
      </c>
      <c r="AA105" s="87">
        <f>SUM(AA106)</f>
        <v>0</v>
      </c>
      <c r="AB105" s="87">
        <f>SUM(AB106)</f>
        <v>0</v>
      </c>
      <c r="AC105" s="87">
        <f>SUM(AC106)</f>
        <v>0</v>
      </c>
      <c r="AD105" s="177" t="e">
        <f t="shared" si="110"/>
        <v>#DIV/0!</v>
      </c>
      <c r="AE105" s="87">
        <f>SUM(AE106)</f>
        <v>0</v>
      </c>
      <c r="AF105" s="87">
        <f>SUM(AF106)</f>
        <v>0</v>
      </c>
      <c r="AG105" s="87">
        <f>SUM(AG106)</f>
        <v>0</v>
      </c>
      <c r="AH105" s="87">
        <f>SUM(AH106)</f>
        <v>0</v>
      </c>
    </row>
    <row r="106" spans="1:34" ht="25.5">
      <c r="A106" s="108">
        <v>3132</v>
      </c>
      <c r="B106" s="76" t="s">
        <v>116</v>
      </c>
      <c r="C106" s="88">
        <f>G106</f>
        <v>53657.55</v>
      </c>
      <c r="D106" s="88">
        <f t="shared" si="103"/>
        <v>72017.53</v>
      </c>
      <c r="E106" s="88">
        <f>I106</f>
        <v>72017.53</v>
      </c>
      <c r="F106" s="177">
        <f t="shared" si="104"/>
        <v>1</v>
      </c>
      <c r="G106" s="88">
        <v>53657.55</v>
      </c>
      <c r="H106" s="88">
        <f>I106</f>
        <v>72017.53</v>
      </c>
      <c r="I106" s="88">
        <v>72017.53</v>
      </c>
      <c r="J106" s="177">
        <f t="shared" si="105"/>
        <v>1</v>
      </c>
      <c r="K106" s="88"/>
      <c r="L106" s="88"/>
      <c r="M106" s="88"/>
      <c r="N106" s="177" t="e">
        <f t="shared" si="106"/>
        <v>#DIV/0!</v>
      </c>
      <c r="O106" s="88"/>
      <c r="P106" s="88"/>
      <c r="Q106" s="88"/>
      <c r="R106" s="189" t="e">
        <f t="shared" si="107"/>
        <v>#DIV/0!</v>
      </c>
      <c r="S106" s="88"/>
      <c r="T106" s="88"/>
      <c r="U106" s="88"/>
      <c r="V106" s="177" t="e">
        <f t="shared" si="108"/>
        <v>#DIV/0!</v>
      </c>
      <c r="W106" s="88"/>
      <c r="X106" s="88"/>
      <c r="Y106" s="88"/>
      <c r="Z106" s="177" t="e">
        <f t="shared" si="109"/>
        <v>#DIV/0!</v>
      </c>
      <c r="AA106" s="88"/>
      <c r="AB106" s="88"/>
      <c r="AC106" s="88"/>
      <c r="AD106" s="177" t="e">
        <f t="shared" si="110"/>
        <v>#DIV/0!</v>
      </c>
      <c r="AE106" s="88"/>
      <c r="AF106" s="88"/>
      <c r="AG106" s="88"/>
      <c r="AH106" s="88"/>
    </row>
    <row r="107" spans="1:34" s="84" customFormat="1" ht="12.75">
      <c r="A107" s="54">
        <v>32</v>
      </c>
      <c r="B107" s="82" t="s">
        <v>18</v>
      </c>
      <c r="C107" s="86">
        <f>SUM(C108)</f>
        <v>9776.6</v>
      </c>
      <c r="D107" s="86">
        <f t="shared" si="103"/>
        <v>10466.8</v>
      </c>
      <c r="E107" s="86">
        <f>E108</f>
        <v>10466.8</v>
      </c>
      <c r="F107" s="177">
        <f t="shared" si="104"/>
        <v>1</v>
      </c>
      <c r="G107" s="86">
        <f>SUM(G108)</f>
        <v>9776.6</v>
      </c>
      <c r="H107" s="86">
        <f>SUM(H108)</f>
        <v>10466.8</v>
      </c>
      <c r="I107" s="86">
        <f>SUM(I108)</f>
        <v>10466.8</v>
      </c>
      <c r="J107" s="177">
        <f t="shared" si="105"/>
        <v>1</v>
      </c>
      <c r="K107" s="86">
        <f>SUM(K108)</f>
        <v>0</v>
      </c>
      <c r="L107" s="86">
        <f>SUM(L108)</f>
        <v>0</v>
      </c>
      <c r="M107" s="86">
        <f>SUM(M108)</f>
        <v>0</v>
      </c>
      <c r="N107" s="177" t="e">
        <f t="shared" si="106"/>
        <v>#DIV/0!</v>
      </c>
      <c r="O107" s="86">
        <f>SUM(O108)</f>
        <v>0</v>
      </c>
      <c r="P107" s="86">
        <f>SUM(P108)</f>
        <v>0</v>
      </c>
      <c r="Q107" s="86">
        <f>SUM(Q108)</f>
        <v>0</v>
      </c>
      <c r="R107" s="189" t="e">
        <f t="shared" si="107"/>
        <v>#DIV/0!</v>
      </c>
      <c r="S107" s="86">
        <f>SUM(S108)</f>
        <v>0</v>
      </c>
      <c r="T107" s="86">
        <f>SUM(T108)</f>
        <v>0</v>
      </c>
      <c r="U107" s="86">
        <f>SUM(U108)</f>
        <v>0</v>
      </c>
      <c r="V107" s="177" t="e">
        <f t="shared" si="108"/>
        <v>#DIV/0!</v>
      </c>
      <c r="W107" s="86">
        <f>SUM(W108)</f>
        <v>0</v>
      </c>
      <c r="X107" s="86">
        <f>SUM(X108)</f>
        <v>0</v>
      </c>
      <c r="Y107" s="86">
        <f>SUM(Y108)</f>
        <v>0</v>
      </c>
      <c r="Z107" s="177" t="e">
        <f t="shared" si="109"/>
        <v>#DIV/0!</v>
      </c>
      <c r="AA107" s="86">
        <f>SUM(AA108)</f>
        <v>0</v>
      </c>
      <c r="AB107" s="86">
        <f>SUM(AB108)</f>
        <v>0</v>
      </c>
      <c r="AC107" s="86">
        <f>SUM(AC108)</f>
        <v>0</v>
      </c>
      <c r="AD107" s="177" t="e">
        <f t="shared" si="110"/>
        <v>#DIV/0!</v>
      </c>
      <c r="AE107" s="86">
        <f>SUM(AE108)</f>
        <v>0</v>
      </c>
      <c r="AF107" s="86">
        <f>SUM(AF108)</f>
        <v>0</v>
      </c>
      <c r="AG107" s="86">
        <f>C107</f>
        <v>9776.6</v>
      </c>
      <c r="AH107" s="86">
        <f>G107</f>
        <v>9776.6</v>
      </c>
    </row>
    <row r="108" spans="1:34" s="84" customFormat="1" ht="12.75">
      <c r="A108" s="54">
        <v>321</v>
      </c>
      <c r="B108" s="82" t="s">
        <v>19</v>
      </c>
      <c r="C108" s="86">
        <f>C109+C110</f>
        <v>9776.6</v>
      </c>
      <c r="D108" s="86">
        <f t="shared" si="103"/>
        <v>10466.8</v>
      </c>
      <c r="E108" s="86">
        <f>E109+E110</f>
        <v>10466.8</v>
      </c>
      <c r="F108" s="177">
        <f t="shared" si="104"/>
        <v>1</v>
      </c>
      <c r="G108" s="86">
        <f>SUM(G109+G110)</f>
        <v>9776.6</v>
      </c>
      <c r="H108" s="86">
        <f>SUM(H109+H110)</f>
        <v>10466.8</v>
      </c>
      <c r="I108" s="86">
        <f>SUM(I109+I110)</f>
        <v>10466.8</v>
      </c>
      <c r="J108" s="177">
        <f t="shared" si="105"/>
        <v>1</v>
      </c>
      <c r="K108" s="86">
        <f>SUM(K109+K110)</f>
        <v>0</v>
      </c>
      <c r="L108" s="86">
        <f>SUM(L109+L110)</f>
        <v>0</v>
      </c>
      <c r="M108" s="86">
        <f>SUM(M109+M110)</f>
        <v>0</v>
      </c>
      <c r="N108" s="177" t="e">
        <f t="shared" si="106"/>
        <v>#DIV/0!</v>
      </c>
      <c r="O108" s="86">
        <f>SUM(O109+O110)</f>
        <v>0</v>
      </c>
      <c r="P108" s="86">
        <f>SUM(P109+P110)</f>
        <v>0</v>
      </c>
      <c r="Q108" s="86">
        <f>SUM(Q109+Q110)</f>
        <v>0</v>
      </c>
      <c r="R108" s="189" t="e">
        <f t="shared" si="107"/>
        <v>#DIV/0!</v>
      </c>
      <c r="S108" s="86">
        <f>SUM(S109+S110)</f>
        <v>0</v>
      </c>
      <c r="T108" s="86">
        <f>SUM(T109+T110)</f>
        <v>0</v>
      </c>
      <c r="U108" s="86">
        <f>SUM(U109+U110)</f>
        <v>0</v>
      </c>
      <c r="V108" s="177" t="e">
        <f t="shared" si="108"/>
        <v>#DIV/0!</v>
      </c>
      <c r="W108" s="86">
        <f>SUM(W109+W110)</f>
        <v>0</v>
      </c>
      <c r="X108" s="86">
        <f>SUM(X109+X110)</f>
        <v>0</v>
      </c>
      <c r="Y108" s="86">
        <f>SUM(Y109+Y110)</f>
        <v>0</v>
      </c>
      <c r="Z108" s="177" t="e">
        <f t="shared" si="109"/>
        <v>#DIV/0!</v>
      </c>
      <c r="AA108" s="86">
        <f>SUM(AA109+AA110)</f>
        <v>0</v>
      </c>
      <c r="AB108" s="86">
        <f>SUM(AB109+AB110)</f>
        <v>0</v>
      </c>
      <c r="AC108" s="86">
        <f>SUM(AC109+AC110)</f>
        <v>0</v>
      </c>
      <c r="AD108" s="177" t="e">
        <f t="shared" si="110"/>
        <v>#DIV/0!</v>
      </c>
      <c r="AE108" s="86">
        <f>SUM(AE109+AE110)</f>
        <v>0</v>
      </c>
      <c r="AF108" s="86">
        <f>SUM(AF109+AF110)</f>
        <v>0</v>
      </c>
      <c r="AG108" s="86">
        <f>SUM(AG109+AG110)</f>
        <v>0</v>
      </c>
      <c r="AH108" s="86">
        <f>SUM(AH109+AH110)</f>
        <v>0</v>
      </c>
    </row>
    <row r="109" spans="1:34" ht="12.75">
      <c r="A109" s="108">
        <v>3211</v>
      </c>
      <c r="B109" s="76" t="s">
        <v>92</v>
      </c>
      <c r="C109" s="88">
        <f>G109</f>
        <v>3200</v>
      </c>
      <c r="D109" s="88">
        <f t="shared" si="103"/>
        <v>1800</v>
      </c>
      <c r="E109" s="88">
        <f aca="true" t="shared" si="111" ref="E109:E115">I109</f>
        <v>1800</v>
      </c>
      <c r="F109" s="177">
        <f t="shared" si="104"/>
        <v>1</v>
      </c>
      <c r="G109" s="88">
        <v>3200</v>
      </c>
      <c r="H109" s="88">
        <v>1800</v>
      </c>
      <c r="I109" s="88">
        <v>1800</v>
      </c>
      <c r="J109" s="177">
        <f t="shared" si="105"/>
        <v>1</v>
      </c>
      <c r="K109" s="88"/>
      <c r="L109" s="88"/>
      <c r="M109" s="88"/>
      <c r="N109" s="177" t="e">
        <f t="shared" si="106"/>
        <v>#DIV/0!</v>
      </c>
      <c r="O109" s="88"/>
      <c r="P109" s="88"/>
      <c r="Q109" s="88"/>
      <c r="R109" s="189" t="e">
        <f t="shared" si="107"/>
        <v>#DIV/0!</v>
      </c>
      <c r="S109" s="88"/>
      <c r="T109" s="88"/>
      <c r="U109" s="88"/>
      <c r="V109" s="177" t="e">
        <f t="shared" si="108"/>
        <v>#DIV/0!</v>
      </c>
      <c r="W109" s="88"/>
      <c r="X109" s="88"/>
      <c r="Y109" s="88"/>
      <c r="Z109" s="177" t="e">
        <f t="shared" si="109"/>
        <v>#DIV/0!</v>
      </c>
      <c r="AA109" s="88"/>
      <c r="AB109" s="88"/>
      <c r="AC109" s="88"/>
      <c r="AD109" s="177" t="e">
        <f t="shared" si="110"/>
        <v>#DIV/0!</v>
      </c>
      <c r="AE109" s="88"/>
      <c r="AF109" s="88"/>
      <c r="AG109" s="88"/>
      <c r="AH109" s="88"/>
    </row>
    <row r="110" spans="1:34" ht="25.5">
      <c r="A110" s="108">
        <v>3212</v>
      </c>
      <c r="B110" s="76" t="s">
        <v>117</v>
      </c>
      <c r="C110" s="88">
        <f>G110</f>
        <v>6576.6</v>
      </c>
      <c r="D110" s="88">
        <f t="shared" si="103"/>
        <v>8666.8</v>
      </c>
      <c r="E110" s="88">
        <f t="shared" si="111"/>
        <v>8666.8</v>
      </c>
      <c r="F110" s="177">
        <f t="shared" si="104"/>
        <v>1</v>
      </c>
      <c r="G110" s="88">
        <v>6576.6</v>
      </c>
      <c r="H110" s="88">
        <v>8666.8</v>
      </c>
      <c r="I110" s="88">
        <v>8666.8</v>
      </c>
      <c r="J110" s="177">
        <f t="shared" si="105"/>
        <v>1</v>
      </c>
      <c r="K110" s="88"/>
      <c r="L110" s="88"/>
      <c r="M110" s="88"/>
      <c r="N110" s="177" t="e">
        <f t="shared" si="106"/>
        <v>#DIV/0!</v>
      </c>
      <c r="O110" s="88"/>
      <c r="P110" s="88"/>
      <c r="Q110" s="88"/>
      <c r="R110" s="189" t="e">
        <f t="shared" si="107"/>
        <v>#DIV/0!</v>
      </c>
      <c r="S110" s="88"/>
      <c r="T110" s="88"/>
      <c r="U110" s="88"/>
      <c r="V110" s="177" t="e">
        <f t="shared" si="108"/>
        <v>#DIV/0!</v>
      </c>
      <c r="W110" s="88"/>
      <c r="X110" s="88"/>
      <c r="Y110" s="88"/>
      <c r="Z110" s="177" t="e">
        <f t="shared" si="109"/>
        <v>#DIV/0!</v>
      </c>
      <c r="AA110" s="88"/>
      <c r="AB110" s="88"/>
      <c r="AC110" s="88"/>
      <c r="AD110" s="177" t="e">
        <f t="shared" si="110"/>
        <v>#DIV/0!</v>
      </c>
      <c r="AE110" s="88"/>
      <c r="AF110" s="88"/>
      <c r="AG110" s="88"/>
      <c r="AH110" s="88"/>
    </row>
    <row r="111" spans="1:34" ht="51">
      <c r="A111" s="107" t="s">
        <v>173</v>
      </c>
      <c r="B111" s="91" t="s">
        <v>182</v>
      </c>
      <c r="C111" s="92">
        <f>SUM(C112)</f>
        <v>55918.78</v>
      </c>
      <c r="D111" s="92">
        <f aca="true" t="shared" si="112" ref="D111:E134">H111+L111+P111+T111+X111+AB111</f>
        <v>41361.05</v>
      </c>
      <c r="E111" s="92">
        <f t="shared" si="111"/>
        <v>41361.05</v>
      </c>
      <c r="F111" s="176">
        <f aca="true" t="shared" si="113" ref="F111:F134">E111/D111</f>
        <v>1</v>
      </c>
      <c r="G111" s="92">
        <f aca="true" t="shared" si="114" ref="G111:I114">SUM(G112)</f>
        <v>55918.78</v>
      </c>
      <c r="H111" s="92">
        <f t="shared" si="114"/>
        <v>41361.05</v>
      </c>
      <c r="I111" s="92">
        <f t="shared" si="114"/>
        <v>41361.05</v>
      </c>
      <c r="J111" s="176">
        <f aca="true" t="shared" si="115" ref="J111:J134">I111/H111</f>
        <v>1</v>
      </c>
      <c r="K111" s="92">
        <f>SUM(K112)</f>
        <v>0</v>
      </c>
      <c r="L111" s="92">
        <f aca="true" t="shared" si="116" ref="L111:M114">SUM(L112)</f>
        <v>0</v>
      </c>
      <c r="M111" s="92">
        <f t="shared" si="116"/>
        <v>0</v>
      </c>
      <c r="N111" s="176" t="e">
        <f aca="true" t="shared" si="117" ref="N111:N134">M111/L111</f>
        <v>#DIV/0!</v>
      </c>
      <c r="O111" s="92">
        <f>SUM(O112)</f>
        <v>0</v>
      </c>
      <c r="P111" s="92">
        <f aca="true" t="shared" si="118" ref="P111:Q114">SUM(P112)</f>
        <v>0</v>
      </c>
      <c r="Q111" s="92">
        <f t="shared" si="118"/>
        <v>0</v>
      </c>
      <c r="R111" s="188" t="e">
        <f aca="true" t="shared" si="119" ref="R111:R134">Q111/P111</f>
        <v>#DIV/0!</v>
      </c>
      <c r="S111" s="92">
        <f>SUM(S112)</f>
        <v>0</v>
      </c>
      <c r="T111" s="92">
        <f aca="true" t="shared" si="120" ref="T111:U114">SUM(T112)</f>
        <v>0</v>
      </c>
      <c r="U111" s="92">
        <f t="shared" si="120"/>
        <v>0</v>
      </c>
      <c r="V111" s="176" t="e">
        <f aca="true" t="shared" si="121" ref="V111:V134">U111/T111</f>
        <v>#DIV/0!</v>
      </c>
      <c r="W111" s="92">
        <f aca="true" t="shared" si="122" ref="W111:Y114">SUM(W112)</f>
        <v>0</v>
      </c>
      <c r="X111" s="92">
        <f t="shared" si="122"/>
        <v>0</v>
      </c>
      <c r="Y111" s="92">
        <f t="shared" si="122"/>
        <v>0</v>
      </c>
      <c r="Z111" s="176" t="e">
        <f aca="true" t="shared" si="123" ref="Z111:Z134">Y111/X111</f>
        <v>#DIV/0!</v>
      </c>
      <c r="AA111" s="92">
        <f>SUM(AA112)</f>
        <v>0</v>
      </c>
      <c r="AB111" s="92">
        <f aca="true" t="shared" si="124" ref="AB111:AC114">SUM(AB112)</f>
        <v>0</v>
      </c>
      <c r="AC111" s="92">
        <f t="shared" si="124"/>
        <v>0</v>
      </c>
      <c r="AD111" s="176" t="e">
        <f aca="true" t="shared" si="125" ref="AD111:AD134">AC111/AB111</f>
        <v>#DIV/0!</v>
      </c>
      <c r="AE111" s="92">
        <f aca="true" t="shared" si="126" ref="AE111:AH112">SUM(AE112)</f>
        <v>0</v>
      </c>
      <c r="AF111" s="92">
        <f t="shared" si="126"/>
        <v>0</v>
      </c>
      <c r="AG111" s="92">
        <f t="shared" si="126"/>
        <v>55918.78</v>
      </c>
      <c r="AH111" s="92">
        <f t="shared" si="126"/>
        <v>55918.78</v>
      </c>
    </row>
    <row r="112" spans="1:34" s="84" customFormat="1" ht="12.75">
      <c r="A112" s="54">
        <v>3</v>
      </c>
      <c r="B112" s="82" t="s">
        <v>34</v>
      </c>
      <c r="C112" s="86">
        <f>SUM(C113)</f>
        <v>55918.78</v>
      </c>
      <c r="D112" s="86">
        <f t="shared" si="112"/>
        <v>41361.05</v>
      </c>
      <c r="E112" s="86">
        <f t="shared" si="111"/>
        <v>41361.05</v>
      </c>
      <c r="F112" s="177">
        <f t="shared" si="113"/>
        <v>1</v>
      </c>
      <c r="G112" s="86">
        <f t="shared" si="114"/>
        <v>55918.78</v>
      </c>
      <c r="H112" s="86">
        <f t="shared" si="114"/>
        <v>41361.05</v>
      </c>
      <c r="I112" s="86">
        <f t="shared" si="114"/>
        <v>41361.05</v>
      </c>
      <c r="J112" s="177">
        <f t="shared" si="115"/>
        <v>1</v>
      </c>
      <c r="K112" s="86">
        <f>SUM(K113)</f>
        <v>0</v>
      </c>
      <c r="L112" s="86">
        <f t="shared" si="116"/>
        <v>0</v>
      </c>
      <c r="M112" s="86">
        <f t="shared" si="116"/>
        <v>0</v>
      </c>
      <c r="N112" s="177" t="e">
        <f t="shared" si="117"/>
        <v>#DIV/0!</v>
      </c>
      <c r="O112" s="86">
        <f>SUM(O113)</f>
        <v>0</v>
      </c>
      <c r="P112" s="86">
        <f t="shared" si="118"/>
        <v>0</v>
      </c>
      <c r="Q112" s="86">
        <f t="shared" si="118"/>
        <v>0</v>
      </c>
      <c r="R112" s="189" t="e">
        <f t="shared" si="119"/>
        <v>#DIV/0!</v>
      </c>
      <c r="S112" s="86">
        <f>SUM(S113)</f>
        <v>0</v>
      </c>
      <c r="T112" s="86">
        <f t="shared" si="120"/>
        <v>0</v>
      </c>
      <c r="U112" s="86">
        <f t="shared" si="120"/>
        <v>0</v>
      </c>
      <c r="V112" s="177" t="e">
        <f t="shared" si="121"/>
        <v>#DIV/0!</v>
      </c>
      <c r="W112" s="86">
        <f t="shared" si="122"/>
        <v>0</v>
      </c>
      <c r="X112" s="86">
        <f t="shared" si="122"/>
        <v>0</v>
      </c>
      <c r="Y112" s="86">
        <f t="shared" si="122"/>
        <v>0</v>
      </c>
      <c r="Z112" s="177" t="e">
        <f t="shared" si="123"/>
        <v>#DIV/0!</v>
      </c>
      <c r="AA112" s="86">
        <f>SUM(AA113)</f>
        <v>0</v>
      </c>
      <c r="AB112" s="86">
        <f t="shared" si="124"/>
        <v>0</v>
      </c>
      <c r="AC112" s="86">
        <f t="shared" si="124"/>
        <v>0</v>
      </c>
      <c r="AD112" s="177" t="e">
        <f t="shared" si="125"/>
        <v>#DIV/0!</v>
      </c>
      <c r="AE112" s="86">
        <f t="shared" si="126"/>
        <v>0</v>
      </c>
      <c r="AF112" s="86">
        <f t="shared" si="126"/>
        <v>0</v>
      </c>
      <c r="AG112" s="86">
        <f t="shared" si="126"/>
        <v>55918.78</v>
      </c>
      <c r="AH112" s="86">
        <f t="shared" si="126"/>
        <v>55918.78</v>
      </c>
    </row>
    <row r="113" spans="1:34" s="84" customFormat="1" ht="38.25">
      <c r="A113" s="54">
        <v>37</v>
      </c>
      <c r="B113" s="82" t="s">
        <v>113</v>
      </c>
      <c r="C113" s="86">
        <f>SUM(C114)</f>
        <v>55918.78</v>
      </c>
      <c r="D113" s="86">
        <f t="shared" si="112"/>
        <v>41361.05</v>
      </c>
      <c r="E113" s="86">
        <f t="shared" si="111"/>
        <v>41361.05</v>
      </c>
      <c r="F113" s="177">
        <f t="shared" si="113"/>
        <v>1</v>
      </c>
      <c r="G113" s="86">
        <f t="shared" si="114"/>
        <v>55918.78</v>
      </c>
      <c r="H113" s="86">
        <f t="shared" si="114"/>
        <v>41361.05</v>
      </c>
      <c r="I113" s="86">
        <f t="shared" si="114"/>
        <v>41361.05</v>
      </c>
      <c r="J113" s="177">
        <f t="shared" si="115"/>
        <v>1</v>
      </c>
      <c r="K113" s="86">
        <f>SUM(K114)</f>
        <v>0</v>
      </c>
      <c r="L113" s="86">
        <f t="shared" si="116"/>
        <v>0</v>
      </c>
      <c r="M113" s="86">
        <f t="shared" si="116"/>
        <v>0</v>
      </c>
      <c r="N113" s="177" t="e">
        <f t="shared" si="117"/>
        <v>#DIV/0!</v>
      </c>
      <c r="O113" s="86">
        <f>SUM(O114)</f>
        <v>0</v>
      </c>
      <c r="P113" s="86">
        <f t="shared" si="118"/>
        <v>0</v>
      </c>
      <c r="Q113" s="86">
        <f t="shared" si="118"/>
        <v>0</v>
      </c>
      <c r="R113" s="189" t="e">
        <f t="shared" si="119"/>
        <v>#DIV/0!</v>
      </c>
      <c r="S113" s="86">
        <f>SUM(S114)</f>
        <v>0</v>
      </c>
      <c r="T113" s="86">
        <f t="shared" si="120"/>
        <v>0</v>
      </c>
      <c r="U113" s="86">
        <f t="shared" si="120"/>
        <v>0</v>
      </c>
      <c r="V113" s="177" t="e">
        <f t="shared" si="121"/>
        <v>#DIV/0!</v>
      </c>
      <c r="W113" s="86">
        <f t="shared" si="122"/>
        <v>0</v>
      </c>
      <c r="X113" s="86">
        <f t="shared" si="122"/>
        <v>0</v>
      </c>
      <c r="Y113" s="86">
        <f t="shared" si="122"/>
        <v>0</v>
      </c>
      <c r="Z113" s="177" t="e">
        <f t="shared" si="123"/>
        <v>#DIV/0!</v>
      </c>
      <c r="AA113" s="86">
        <f>SUM(AA114)</f>
        <v>0</v>
      </c>
      <c r="AB113" s="86">
        <f t="shared" si="124"/>
        <v>0</v>
      </c>
      <c r="AC113" s="86">
        <f t="shared" si="124"/>
        <v>0</v>
      </c>
      <c r="AD113" s="177" t="e">
        <f t="shared" si="125"/>
        <v>#DIV/0!</v>
      </c>
      <c r="AE113" s="86">
        <f>SUM(AE114)</f>
        <v>0</v>
      </c>
      <c r="AF113" s="86">
        <f>SUM(AF114)</f>
        <v>0</v>
      </c>
      <c r="AG113" s="86">
        <f>C113</f>
        <v>55918.78</v>
      </c>
      <c r="AH113" s="86">
        <f>G113</f>
        <v>55918.78</v>
      </c>
    </row>
    <row r="114" spans="1:34" s="84" customFormat="1" ht="25.5">
      <c r="A114" s="54">
        <v>372</v>
      </c>
      <c r="B114" s="82" t="s">
        <v>114</v>
      </c>
      <c r="C114" s="86">
        <f>SUM(C115)</f>
        <v>55918.78</v>
      </c>
      <c r="D114" s="86">
        <f t="shared" si="112"/>
        <v>41361.05</v>
      </c>
      <c r="E114" s="86">
        <f t="shared" si="111"/>
        <v>41361.05</v>
      </c>
      <c r="F114" s="177">
        <f t="shared" si="113"/>
        <v>1</v>
      </c>
      <c r="G114" s="86">
        <f t="shared" si="114"/>
        <v>55918.78</v>
      </c>
      <c r="H114" s="86">
        <f t="shared" si="114"/>
        <v>41361.05</v>
      </c>
      <c r="I114" s="86">
        <f t="shared" si="114"/>
        <v>41361.05</v>
      </c>
      <c r="J114" s="177">
        <f t="shared" si="115"/>
        <v>1</v>
      </c>
      <c r="K114" s="86">
        <f>SUM(K115)</f>
        <v>0</v>
      </c>
      <c r="L114" s="86">
        <f t="shared" si="116"/>
        <v>0</v>
      </c>
      <c r="M114" s="86">
        <f t="shared" si="116"/>
        <v>0</v>
      </c>
      <c r="N114" s="177" t="e">
        <f t="shared" si="117"/>
        <v>#DIV/0!</v>
      </c>
      <c r="O114" s="86">
        <f>SUM(O115)</f>
        <v>0</v>
      </c>
      <c r="P114" s="86">
        <f t="shared" si="118"/>
        <v>0</v>
      </c>
      <c r="Q114" s="86">
        <f t="shared" si="118"/>
        <v>0</v>
      </c>
      <c r="R114" s="189" t="e">
        <f t="shared" si="119"/>
        <v>#DIV/0!</v>
      </c>
      <c r="S114" s="86">
        <f>SUM(S115)</f>
        <v>0</v>
      </c>
      <c r="T114" s="86">
        <f t="shared" si="120"/>
        <v>0</v>
      </c>
      <c r="U114" s="86">
        <f t="shared" si="120"/>
        <v>0</v>
      </c>
      <c r="V114" s="177" t="e">
        <f t="shared" si="121"/>
        <v>#DIV/0!</v>
      </c>
      <c r="W114" s="86">
        <f t="shared" si="122"/>
        <v>0</v>
      </c>
      <c r="X114" s="86">
        <f t="shared" si="122"/>
        <v>0</v>
      </c>
      <c r="Y114" s="86">
        <f t="shared" si="122"/>
        <v>0</v>
      </c>
      <c r="Z114" s="177" t="e">
        <f t="shared" si="123"/>
        <v>#DIV/0!</v>
      </c>
      <c r="AA114" s="86">
        <f>SUM(AA115)</f>
        <v>0</v>
      </c>
      <c r="AB114" s="86">
        <f t="shared" si="124"/>
        <v>0</v>
      </c>
      <c r="AC114" s="86">
        <f t="shared" si="124"/>
        <v>0</v>
      </c>
      <c r="AD114" s="177" t="e">
        <f t="shared" si="125"/>
        <v>#DIV/0!</v>
      </c>
      <c r="AE114" s="86">
        <f>SUM(AE115)</f>
        <v>0</v>
      </c>
      <c r="AF114" s="86">
        <f>SUM(AF115)</f>
        <v>0</v>
      </c>
      <c r="AG114" s="86">
        <f>SUM(AG115)</f>
        <v>0</v>
      </c>
      <c r="AH114" s="86">
        <f>SUM(AH115)</f>
        <v>0</v>
      </c>
    </row>
    <row r="115" spans="1:34" ht="38.25">
      <c r="A115" s="108">
        <v>3723</v>
      </c>
      <c r="B115" s="76" t="s">
        <v>183</v>
      </c>
      <c r="C115" s="88">
        <f>G115</f>
        <v>55918.78</v>
      </c>
      <c r="D115" s="88">
        <f t="shared" si="112"/>
        <v>41361.05</v>
      </c>
      <c r="E115" s="88">
        <f t="shared" si="111"/>
        <v>41361.05</v>
      </c>
      <c r="F115" s="177">
        <f t="shared" si="113"/>
        <v>1</v>
      </c>
      <c r="G115" s="88">
        <v>55918.78</v>
      </c>
      <c r="H115" s="88">
        <v>41361.05</v>
      </c>
      <c r="I115" s="88">
        <v>41361.05</v>
      </c>
      <c r="J115" s="177">
        <f t="shared" si="115"/>
        <v>1</v>
      </c>
      <c r="K115" s="88"/>
      <c r="L115" s="88"/>
      <c r="M115" s="88"/>
      <c r="N115" s="177" t="e">
        <f t="shared" si="117"/>
        <v>#DIV/0!</v>
      </c>
      <c r="O115" s="88"/>
      <c r="P115" s="88"/>
      <c r="Q115" s="88"/>
      <c r="R115" s="189" t="e">
        <f t="shared" si="119"/>
        <v>#DIV/0!</v>
      </c>
      <c r="S115" s="88"/>
      <c r="T115" s="88"/>
      <c r="U115" s="88"/>
      <c r="V115" s="177" t="e">
        <f t="shared" si="121"/>
        <v>#DIV/0!</v>
      </c>
      <c r="W115" s="88"/>
      <c r="X115" s="88"/>
      <c r="Y115" s="88"/>
      <c r="Z115" s="177" t="e">
        <f t="shared" si="123"/>
        <v>#DIV/0!</v>
      </c>
      <c r="AA115" s="88"/>
      <c r="AB115" s="88"/>
      <c r="AC115" s="88"/>
      <c r="AD115" s="177" t="e">
        <f t="shared" si="125"/>
        <v>#DIV/0!</v>
      </c>
      <c r="AE115" s="88"/>
      <c r="AF115" s="88"/>
      <c r="AG115" s="88"/>
      <c r="AH115" s="88"/>
    </row>
    <row r="116" spans="1:34" ht="25.5">
      <c r="A116" s="106" t="s">
        <v>59</v>
      </c>
      <c r="B116" s="89" t="s">
        <v>60</v>
      </c>
      <c r="C116" s="90">
        <f>SUM(C117+C123)</f>
        <v>50000</v>
      </c>
      <c r="D116" s="90">
        <f t="shared" si="112"/>
        <v>21066</v>
      </c>
      <c r="E116" s="90">
        <f>E117</f>
        <v>21066</v>
      </c>
      <c r="F116" s="172">
        <f t="shared" si="113"/>
        <v>1</v>
      </c>
      <c r="G116" s="90">
        <f>SUM(G117+G123)</f>
        <v>50000</v>
      </c>
      <c r="H116" s="90">
        <f>SUM(H117+H123)</f>
        <v>21066</v>
      </c>
      <c r="I116" s="90">
        <f>SUM(I117+I123)</f>
        <v>21066</v>
      </c>
      <c r="J116" s="172">
        <f t="shared" si="115"/>
        <v>1</v>
      </c>
      <c r="K116" s="90">
        <f>SUM(K117+K123)</f>
        <v>0</v>
      </c>
      <c r="L116" s="90">
        <f>SUM(L117+L123)</f>
        <v>0</v>
      </c>
      <c r="M116" s="90">
        <f>SUM(M117+M123)</f>
        <v>0</v>
      </c>
      <c r="N116" s="172" t="e">
        <f t="shared" si="117"/>
        <v>#DIV/0!</v>
      </c>
      <c r="O116" s="90">
        <f>SUM(O117+O123)</f>
        <v>0</v>
      </c>
      <c r="P116" s="90">
        <f>SUM(P117+P123)</f>
        <v>0</v>
      </c>
      <c r="Q116" s="90">
        <f>SUM(Q117+Q123)</f>
        <v>0</v>
      </c>
      <c r="R116" s="187" t="e">
        <f t="shared" si="119"/>
        <v>#DIV/0!</v>
      </c>
      <c r="S116" s="90">
        <f>SUM(S117+S123)</f>
        <v>0</v>
      </c>
      <c r="T116" s="90">
        <f>SUM(T117+T123)</f>
        <v>0</v>
      </c>
      <c r="U116" s="90">
        <f>SUM(U117+U123)</f>
        <v>0</v>
      </c>
      <c r="V116" s="172" t="e">
        <f t="shared" si="121"/>
        <v>#DIV/0!</v>
      </c>
      <c r="W116" s="90">
        <f>SUM(W117+W123)</f>
        <v>0</v>
      </c>
      <c r="X116" s="90">
        <f>SUM(X117+X123)</f>
        <v>0</v>
      </c>
      <c r="Y116" s="90">
        <f>SUM(Y117+Y123)</f>
        <v>0</v>
      </c>
      <c r="Z116" s="172" t="e">
        <f t="shared" si="123"/>
        <v>#DIV/0!</v>
      </c>
      <c r="AA116" s="90">
        <f>SUM(AA117+AA123)</f>
        <v>0</v>
      </c>
      <c r="AB116" s="90">
        <f>SUM(AB117+AB123)</f>
        <v>0</v>
      </c>
      <c r="AC116" s="90">
        <f>SUM(AC117+AC123)</f>
        <v>0</v>
      </c>
      <c r="AD116" s="172" t="e">
        <f t="shared" si="125"/>
        <v>#DIV/0!</v>
      </c>
      <c r="AE116" s="90">
        <f>SUM(AE117+AE123)</f>
        <v>0</v>
      </c>
      <c r="AF116" s="90">
        <f>SUM(AF117+AF123)</f>
        <v>0</v>
      </c>
      <c r="AG116" s="90">
        <f>SUM(AG117+AG123)</f>
        <v>50000</v>
      </c>
      <c r="AH116" s="90">
        <f>SUM(AH117+AH123)</f>
        <v>50000</v>
      </c>
    </row>
    <row r="117" spans="1:34" ht="51">
      <c r="A117" s="107" t="s">
        <v>61</v>
      </c>
      <c r="B117" s="91" t="s">
        <v>62</v>
      </c>
      <c r="C117" s="92">
        <f>SUM(C118)</f>
        <v>30000</v>
      </c>
      <c r="D117" s="92">
        <f t="shared" si="112"/>
        <v>21066</v>
      </c>
      <c r="E117" s="92">
        <f>E118</f>
        <v>21066</v>
      </c>
      <c r="F117" s="176">
        <f t="shared" si="113"/>
        <v>1</v>
      </c>
      <c r="G117" s="92">
        <f aca="true" t="shared" si="127" ref="G117:I119">SUM(G118)</f>
        <v>30000</v>
      </c>
      <c r="H117" s="92">
        <f t="shared" si="127"/>
        <v>21066</v>
      </c>
      <c r="I117" s="92">
        <f t="shared" si="127"/>
        <v>21066</v>
      </c>
      <c r="J117" s="176">
        <f t="shared" si="115"/>
        <v>1</v>
      </c>
      <c r="K117" s="92">
        <f>SUM(K118)</f>
        <v>0</v>
      </c>
      <c r="L117" s="92">
        <f aca="true" t="shared" si="128" ref="L117:M120">SUM(L118)</f>
        <v>0</v>
      </c>
      <c r="M117" s="92">
        <f t="shared" si="128"/>
        <v>0</v>
      </c>
      <c r="N117" s="176" t="e">
        <f t="shared" si="117"/>
        <v>#DIV/0!</v>
      </c>
      <c r="O117" s="92">
        <f>SUM(O118)</f>
        <v>0</v>
      </c>
      <c r="P117" s="92">
        <f aca="true" t="shared" si="129" ref="P117:Q120">SUM(P118)</f>
        <v>0</v>
      </c>
      <c r="Q117" s="92">
        <f t="shared" si="129"/>
        <v>0</v>
      </c>
      <c r="R117" s="188" t="e">
        <f t="shared" si="119"/>
        <v>#DIV/0!</v>
      </c>
      <c r="S117" s="92">
        <f>SUM(S118)</f>
        <v>0</v>
      </c>
      <c r="T117" s="92">
        <f aca="true" t="shared" si="130" ref="T117:U120">SUM(T118)</f>
        <v>0</v>
      </c>
      <c r="U117" s="92">
        <f t="shared" si="130"/>
        <v>0</v>
      </c>
      <c r="V117" s="176" t="e">
        <f t="shared" si="121"/>
        <v>#DIV/0!</v>
      </c>
      <c r="W117" s="92">
        <f>SUM(W118)</f>
        <v>0</v>
      </c>
      <c r="X117" s="92">
        <f aca="true" t="shared" si="131" ref="X117:Y120">SUM(X118)</f>
        <v>0</v>
      </c>
      <c r="Y117" s="92">
        <f t="shared" si="131"/>
        <v>0</v>
      </c>
      <c r="Z117" s="176" t="e">
        <f t="shared" si="123"/>
        <v>#DIV/0!</v>
      </c>
      <c r="AA117" s="92">
        <f>SUM(AA118)</f>
        <v>0</v>
      </c>
      <c r="AB117" s="92">
        <f aca="true" t="shared" si="132" ref="AB117:AC120">SUM(AB118)</f>
        <v>0</v>
      </c>
      <c r="AC117" s="92">
        <f t="shared" si="132"/>
        <v>0</v>
      </c>
      <c r="AD117" s="176" t="e">
        <f t="shared" si="125"/>
        <v>#DIV/0!</v>
      </c>
      <c r="AE117" s="92">
        <f aca="true" t="shared" si="133" ref="AE117:AH118">SUM(AE118)</f>
        <v>0</v>
      </c>
      <c r="AF117" s="92">
        <f t="shared" si="133"/>
        <v>0</v>
      </c>
      <c r="AG117" s="92">
        <f t="shared" si="133"/>
        <v>30000</v>
      </c>
      <c r="AH117" s="92">
        <f t="shared" si="133"/>
        <v>30000</v>
      </c>
    </row>
    <row r="118" spans="1:34" s="84" customFormat="1" ht="25.5">
      <c r="A118" s="109">
        <v>4</v>
      </c>
      <c r="B118" s="83" t="s">
        <v>24</v>
      </c>
      <c r="C118" s="87">
        <f>SUM(C119)</f>
        <v>30000</v>
      </c>
      <c r="D118" s="87">
        <f t="shared" si="112"/>
        <v>21066</v>
      </c>
      <c r="E118" s="87">
        <f>E119</f>
        <v>21066</v>
      </c>
      <c r="F118" s="177">
        <f t="shared" si="113"/>
        <v>1</v>
      </c>
      <c r="G118" s="87">
        <f t="shared" si="127"/>
        <v>30000</v>
      </c>
      <c r="H118" s="87">
        <f t="shared" si="127"/>
        <v>21066</v>
      </c>
      <c r="I118" s="87">
        <f t="shared" si="127"/>
        <v>21066</v>
      </c>
      <c r="J118" s="177">
        <f t="shared" si="115"/>
        <v>1</v>
      </c>
      <c r="K118" s="87">
        <f>SUM(K119)</f>
        <v>0</v>
      </c>
      <c r="L118" s="87">
        <f t="shared" si="128"/>
        <v>0</v>
      </c>
      <c r="M118" s="87">
        <f t="shared" si="128"/>
        <v>0</v>
      </c>
      <c r="N118" s="177" t="e">
        <f t="shared" si="117"/>
        <v>#DIV/0!</v>
      </c>
      <c r="O118" s="87">
        <f>SUM(O119)</f>
        <v>0</v>
      </c>
      <c r="P118" s="87">
        <f t="shared" si="129"/>
        <v>0</v>
      </c>
      <c r="Q118" s="87">
        <f t="shared" si="129"/>
        <v>0</v>
      </c>
      <c r="R118" s="189" t="e">
        <f t="shared" si="119"/>
        <v>#DIV/0!</v>
      </c>
      <c r="S118" s="87">
        <f>SUM(S119)</f>
        <v>0</v>
      </c>
      <c r="T118" s="87">
        <f t="shared" si="130"/>
        <v>0</v>
      </c>
      <c r="U118" s="87">
        <f t="shared" si="130"/>
        <v>0</v>
      </c>
      <c r="V118" s="177" t="e">
        <f t="shared" si="121"/>
        <v>#DIV/0!</v>
      </c>
      <c r="W118" s="87">
        <f>SUM(W119)</f>
        <v>0</v>
      </c>
      <c r="X118" s="87">
        <f t="shared" si="131"/>
        <v>0</v>
      </c>
      <c r="Y118" s="87">
        <f t="shared" si="131"/>
        <v>0</v>
      </c>
      <c r="Z118" s="177" t="e">
        <f t="shared" si="123"/>
        <v>#DIV/0!</v>
      </c>
      <c r="AA118" s="87">
        <f>SUM(AA119)</f>
        <v>0</v>
      </c>
      <c r="AB118" s="87">
        <f t="shared" si="132"/>
        <v>0</v>
      </c>
      <c r="AC118" s="87">
        <f t="shared" si="132"/>
        <v>0</v>
      </c>
      <c r="AD118" s="177" t="e">
        <f t="shared" si="125"/>
        <v>#DIV/0!</v>
      </c>
      <c r="AE118" s="87">
        <f t="shared" si="133"/>
        <v>0</v>
      </c>
      <c r="AF118" s="87">
        <f t="shared" si="133"/>
        <v>0</v>
      </c>
      <c r="AG118" s="87">
        <f t="shared" si="133"/>
        <v>30000</v>
      </c>
      <c r="AH118" s="87">
        <f t="shared" si="133"/>
        <v>30000</v>
      </c>
    </row>
    <row r="119" spans="1:34" s="84" customFormat="1" ht="25.5">
      <c r="A119" s="109">
        <v>42</v>
      </c>
      <c r="B119" s="83" t="s">
        <v>120</v>
      </c>
      <c r="C119" s="87">
        <f>SUM(C120)</f>
        <v>30000</v>
      </c>
      <c r="D119" s="87">
        <f t="shared" si="112"/>
        <v>21066</v>
      </c>
      <c r="E119" s="87">
        <f>E120</f>
        <v>21066</v>
      </c>
      <c r="F119" s="177">
        <f t="shared" si="113"/>
        <v>1</v>
      </c>
      <c r="G119" s="87">
        <f t="shared" si="127"/>
        <v>30000</v>
      </c>
      <c r="H119" s="87">
        <f t="shared" si="127"/>
        <v>21066</v>
      </c>
      <c r="I119" s="87">
        <f t="shared" si="127"/>
        <v>21066</v>
      </c>
      <c r="J119" s="177">
        <f t="shared" si="115"/>
        <v>1</v>
      </c>
      <c r="K119" s="87">
        <f>SUM(K120)</f>
        <v>0</v>
      </c>
      <c r="L119" s="87">
        <f t="shared" si="128"/>
        <v>0</v>
      </c>
      <c r="M119" s="87">
        <f t="shared" si="128"/>
        <v>0</v>
      </c>
      <c r="N119" s="177" t="e">
        <f t="shared" si="117"/>
        <v>#DIV/0!</v>
      </c>
      <c r="O119" s="87">
        <f>SUM(O120)</f>
        <v>0</v>
      </c>
      <c r="P119" s="87">
        <f t="shared" si="129"/>
        <v>0</v>
      </c>
      <c r="Q119" s="87">
        <f t="shared" si="129"/>
        <v>0</v>
      </c>
      <c r="R119" s="189" t="e">
        <f t="shared" si="119"/>
        <v>#DIV/0!</v>
      </c>
      <c r="S119" s="87">
        <f>SUM(S120)</f>
        <v>0</v>
      </c>
      <c r="T119" s="87">
        <f t="shared" si="130"/>
        <v>0</v>
      </c>
      <c r="U119" s="87">
        <f t="shared" si="130"/>
        <v>0</v>
      </c>
      <c r="V119" s="177" t="e">
        <f t="shared" si="121"/>
        <v>#DIV/0!</v>
      </c>
      <c r="W119" s="87">
        <f>SUM(W120)</f>
        <v>0</v>
      </c>
      <c r="X119" s="87">
        <f t="shared" si="131"/>
        <v>0</v>
      </c>
      <c r="Y119" s="87">
        <f t="shared" si="131"/>
        <v>0</v>
      </c>
      <c r="Z119" s="177" t="e">
        <f t="shared" si="123"/>
        <v>#DIV/0!</v>
      </c>
      <c r="AA119" s="87">
        <f>SUM(AA120)</f>
        <v>0</v>
      </c>
      <c r="AB119" s="87">
        <f t="shared" si="132"/>
        <v>0</v>
      </c>
      <c r="AC119" s="87">
        <f t="shared" si="132"/>
        <v>0</v>
      </c>
      <c r="AD119" s="177" t="e">
        <f t="shared" si="125"/>
        <v>#DIV/0!</v>
      </c>
      <c r="AE119" s="87">
        <f>SUM(AE120)</f>
        <v>0</v>
      </c>
      <c r="AF119" s="87">
        <f>SUM(AF120)</f>
        <v>0</v>
      </c>
      <c r="AG119" s="87">
        <f>C119</f>
        <v>30000</v>
      </c>
      <c r="AH119" s="87">
        <f>G119</f>
        <v>30000</v>
      </c>
    </row>
    <row r="120" spans="1:34" s="84" customFormat="1" ht="12.75">
      <c r="A120" s="109">
        <v>422</v>
      </c>
      <c r="B120" s="83" t="s">
        <v>121</v>
      </c>
      <c r="C120" s="87">
        <f>SUM(C121:C122)</f>
        <v>30000</v>
      </c>
      <c r="D120" s="87">
        <f t="shared" si="112"/>
        <v>21066</v>
      </c>
      <c r="E120" s="87">
        <f>E121</f>
        <v>21066</v>
      </c>
      <c r="F120" s="177">
        <f t="shared" si="113"/>
        <v>1</v>
      </c>
      <c r="G120" s="87">
        <f>SUM(G121+G122)</f>
        <v>30000</v>
      </c>
      <c r="H120" s="87">
        <f>SUM(H121+H122)</f>
        <v>21066</v>
      </c>
      <c r="I120" s="87">
        <f>SUM(I121+I122)</f>
        <v>21066</v>
      </c>
      <c r="J120" s="177">
        <f t="shared" si="115"/>
        <v>1</v>
      </c>
      <c r="K120" s="87">
        <f>SUM(K121)</f>
        <v>0</v>
      </c>
      <c r="L120" s="87">
        <f t="shared" si="128"/>
        <v>0</v>
      </c>
      <c r="M120" s="87">
        <f t="shared" si="128"/>
        <v>0</v>
      </c>
      <c r="N120" s="177" t="e">
        <f t="shared" si="117"/>
        <v>#DIV/0!</v>
      </c>
      <c r="O120" s="87">
        <f>SUM(O121)</f>
        <v>0</v>
      </c>
      <c r="P120" s="87">
        <f t="shared" si="129"/>
        <v>0</v>
      </c>
      <c r="Q120" s="87">
        <f t="shared" si="129"/>
        <v>0</v>
      </c>
      <c r="R120" s="189" t="e">
        <f t="shared" si="119"/>
        <v>#DIV/0!</v>
      </c>
      <c r="S120" s="87">
        <f>SUM(S121)</f>
        <v>0</v>
      </c>
      <c r="T120" s="87">
        <f t="shared" si="130"/>
        <v>0</v>
      </c>
      <c r="U120" s="87">
        <f t="shared" si="130"/>
        <v>0</v>
      </c>
      <c r="V120" s="177" t="e">
        <f t="shared" si="121"/>
        <v>#DIV/0!</v>
      </c>
      <c r="W120" s="87">
        <f>SUM(W121)</f>
        <v>0</v>
      </c>
      <c r="X120" s="87">
        <f t="shared" si="131"/>
        <v>0</v>
      </c>
      <c r="Y120" s="87">
        <f t="shared" si="131"/>
        <v>0</v>
      </c>
      <c r="Z120" s="177" t="e">
        <f t="shared" si="123"/>
        <v>#DIV/0!</v>
      </c>
      <c r="AA120" s="87">
        <f>SUM(AA121)</f>
        <v>0</v>
      </c>
      <c r="AB120" s="87">
        <f t="shared" si="132"/>
        <v>0</v>
      </c>
      <c r="AC120" s="87">
        <f t="shared" si="132"/>
        <v>0</v>
      </c>
      <c r="AD120" s="177" t="e">
        <f t="shared" si="125"/>
        <v>#DIV/0!</v>
      </c>
      <c r="AE120" s="87">
        <f>SUM(AE121)</f>
        <v>0</v>
      </c>
      <c r="AF120" s="87">
        <f>SUM(AF121)</f>
        <v>0</v>
      </c>
      <c r="AG120" s="87">
        <f>SUM(AG121)</f>
        <v>0</v>
      </c>
      <c r="AH120" s="87">
        <f>SUM(AH121)</f>
        <v>0</v>
      </c>
    </row>
    <row r="121" spans="1:34" ht="12.75">
      <c r="A121" s="108">
        <v>4221</v>
      </c>
      <c r="B121" s="76" t="s">
        <v>126</v>
      </c>
      <c r="C121" s="88">
        <f>G121</f>
        <v>15000</v>
      </c>
      <c r="D121" s="88">
        <f t="shared" si="112"/>
        <v>21066</v>
      </c>
      <c r="E121" s="88">
        <f>I121</f>
        <v>21066</v>
      </c>
      <c r="F121" s="177">
        <f t="shared" si="113"/>
        <v>1</v>
      </c>
      <c r="G121" s="88">
        <v>15000</v>
      </c>
      <c r="H121" s="88">
        <v>21066</v>
      </c>
      <c r="I121" s="88">
        <v>21066</v>
      </c>
      <c r="J121" s="177">
        <f t="shared" si="115"/>
        <v>1</v>
      </c>
      <c r="K121" s="88"/>
      <c r="L121" s="88"/>
      <c r="M121" s="88"/>
      <c r="N121" s="177" t="e">
        <f t="shared" si="117"/>
        <v>#DIV/0!</v>
      </c>
      <c r="O121" s="88"/>
      <c r="P121" s="88"/>
      <c r="Q121" s="88"/>
      <c r="R121" s="189" t="e">
        <f t="shared" si="119"/>
        <v>#DIV/0!</v>
      </c>
      <c r="S121" s="88"/>
      <c r="T121" s="88"/>
      <c r="U121" s="88"/>
      <c r="V121" s="177" t="e">
        <f t="shared" si="121"/>
        <v>#DIV/0!</v>
      </c>
      <c r="W121" s="88"/>
      <c r="X121" s="88"/>
      <c r="Y121" s="88"/>
      <c r="Z121" s="177" t="e">
        <f t="shared" si="123"/>
        <v>#DIV/0!</v>
      </c>
      <c r="AA121" s="88"/>
      <c r="AB121" s="88"/>
      <c r="AC121" s="88"/>
      <c r="AD121" s="177" t="e">
        <f t="shared" si="125"/>
        <v>#DIV/0!</v>
      </c>
      <c r="AE121" s="88"/>
      <c r="AF121" s="88"/>
      <c r="AG121" s="88"/>
      <c r="AH121" s="88"/>
    </row>
    <row r="122" spans="1:34" ht="12.75" customHeight="1">
      <c r="A122" s="108">
        <v>4227</v>
      </c>
      <c r="B122" s="76" t="s">
        <v>159</v>
      </c>
      <c r="C122" s="88">
        <f>G122</f>
        <v>15000</v>
      </c>
      <c r="D122" s="88">
        <f t="shared" si="112"/>
        <v>0</v>
      </c>
      <c r="E122" s="88"/>
      <c r="F122" s="177" t="e">
        <f t="shared" si="113"/>
        <v>#DIV/0!</v>
      </c>
      <c r="G122" s="88">
        <v>15000</v>
      </c>
      <c r="H122" s="88">
        <v>0</v>
      </c>
      <c r="I122" s="88">
        <v>0</v>
      </c>
      <c r="J122" s="177" t="e">
        <f t="shared" si="115"/>
        <v>#DIV/0!</v>
      </c>
      <c r="K122" s="88"/>
      <c r="L122" s="88"/>
      <c r="M122" s="88"/>
      <c r="N122" s="177" t="e">
        <f t="shared" si="117"/>
        <v>#DIV/0!</v>
      </c>
      <c r="O122" s="88"/>
      <c r="P122" s="88"/>
      <c r="Q122" s="88"/>
      <c r="R122" s="189" t="e">
        <f t="shared" si="119"/>
        <v>#DIV/0!</v>
      </c>
      <c r="S122" s="88"/>
      <c r="T122" s="88"/>
      <c r="U122" s="88"/>
      <c r="V122" s="177" t="e">
        <f t="shared" si="121"/>
        <v>#DIV/0!</v>
      </c>
      <c r="W122" s="88"/>
      <c r="X122" s="88"/>
      <c r="Y122" s="88"/>
      <c r="Z122" s="177" t="e">
        <f t="shared" si="123"/>
        <v>#DIV/0!</v>
      </c>
      <c r="AA122" s="88"/>
      <c r="AB122" s="88"/>
      <c r="AC122" s="88"/>
      <c r="AD122" s="177" t="e">
        <f t="shared" si="125"/>
        <v>#DIV/0!</v>
      </c>
      <c r="AE122" s="88"/>
      <c r="AF122" s="88"/>
      <c r="AG122" s="88"/>
      <c r="AH122" s="88"/>
    </row>
    <row r="123" spans="1:34" ht="51">
      <c r="A123" s="107" t="s">
        <v>63</v>
      </c>
      <c r="B123" s="91" t="s">
        <v>64</v>
      </c>
      <c r="C123" s="92">
        <f>SUM(C124)</f>
        <v>20000</v>
      </c>
      <c r="D123" s="92">
        <f t="shared" si="112"/>
        <v>0</v>
      </c>
      <c r="E123" s="92"/>
      <c r="F123" s="176" t="e">
        <f t="shared" si="113"/>
        <v>#DIV/0!</v>
      </c>
      <c r="G123" s="92">
        <f aca="true" t="shared" si="134" ref="G123:I126">SUM(G124)</f>
        <v>20000</v>
      </c>
      <c r="H123" s="92">
        <f t="shared" si="134"/>
        <v>0</v>
      </c>
      <c r="I123" s="92">
        <f t="shared" si="134"/>
        <v>0</v>
      </c>
      <c r="J123" s="176" t="e">
        <f t="shared" si="115"/>
        <v>#DIV/0!</v>
      </c>
      <c r="K123" s="92">
        <f>SUM(K124)</f>
        <v>0</v>
      </c>
      <c r="L123" s="92">
        <f aca="true" t="shared" si="135" ref="L123:M126">SUM(L124)</f>
        <v>0</v>
      </c>
      <c r="M123" s="92">
        <f t="shared" si="135"/>
        <v>0</v>
      </c>
      <c r="N123" s="176" t="e">
        <f t="shared" si="117"/>
        <v>#DIV/0!</v>
      </c>
      <c r="O123" s="92">
        <f>SUM(O124)</f>
        <v>0</v>
      </c>
      <c r="P123" s="92">
        <f aca="true" t="shared" si="136" ref="P123:Q126">SUM(P124)</f>
        <v>0</v>
      </c>
      <c r="Q123" s="92">
        <f t="shared" si="136"/>
        <v>0</v>
      </c>
      <c r="R123" s="188" t="e">
        <f t="shared" si="119"/>
        <v>#DIV/0!</v>
      </c>
      <c r="S123" s="92">
        <f>SUM(S124)</f>
        <v>0</v>
      </c>
      <c r="T123" s="92">
        <f aca="true" t="shared" si="137" ref="T123:U126">SUM(T124)</f>
        <v>0</v>
      </c>
      <c r="U123" s="92">
        <f t="shared" si="137"/>
        <v>0</v>
      </c>
      <c r="V123" s="176" t="e">
        <f t="shared" si="121"/>
        <v>#DIV/0!</v>
      </c>
      <c r="W123" s="92">
        <f>SUM(W124)</f>
        <v>0</v>
      </c>
      <c r="X123" s="92">
        <f aca="true" t="shared" si="138" ref="X123:Y126">SUM(X124)</f>
        <v>0</v>
      </c>
      <c r="Y123" s="92">
        <f t="shared" si="138"/>
        <v>0</v>
      </c>
      <c r="Z123" s="176" t="e">
        <f t="shared" si="123"/>
        <v>#DIV/0!</v>
      </c>
      <c r="AA123" s="92">
        <f>SUM(AA124)</f>
        <v>0</v>
      </c>
      <c r="AB123" s="92">
        <f aca="true" t="shared" si="139" ref="AB123:AC126">SUM(AB124)</f>
        <v>0</v>
      </c>
      <c r="AC123" s="92">
        <f t="shared" si="139"/>
        <v>0</v>
      </c>
      <c r="AD123" s="176" t="e">
        <f t="shared" si="125"/>
        <v>#DIV/0!</v>
      </c>
      <c r="AE123" s="92">
        <f aca="true" t="shared" si="140" ref="AE123:AH124">SUM(AE124)</f>
        <v>0</v>
      </c>
      <c r="AF123" s="92">
        <f t="shared" si="140"/>
        <v>0</v>
      </c>
      <c r="AG123" s="92">
        <f t="shared" si="140"/>
        <v>20000</v>
      </c>
      <c r="AH123" s="92">
        <f t="shared" si="140"/>
        <v>20000</v>
      </c>
    </row>
    <row r="124" spans="1:34" s="84" customFormat="1" ht="25.5">
      <c r="A124" s="109" t="s">
        <v>41</v>
      </c>
      <c r="B124" s="83" t="s">
        <v>24</v>
      </c>
      <c r="C124" s="87">
        <f>SUM(C125)</f>
        <v>20000</v>
      </c>
      <c r="D124" s="87">
        <f t="shared" si="112"/>
        <v>0</v>
      </c>
      <c r="E124" s="87"/>
      <c r="F124" s="177" t="e">
        <f t="shared" si="113"/>
        <v>#DIV/0!</v>
      </c>
      <c r="G124" s="87">
        <f t="shared" si="134"/>
        <v>20000</v>
      </c>
      <c r="H124" s="87">
        <f t="shared" si="134"/>
        <v>0</v>
      </c>
      <c r="I124" s="87">
        <f t="shared" si="134"/>
        <v>0</v>
      </c>
      <c r="J124" s="177" t="e">
        <f t="shared" si="115"/>
        <v>#DIV/0!</v>
      </c>
      <c r="K124" s="87">
        <f>SUM(K125)</f>
        <v>0</v>
      </c>
      <c r="L124" s="87">
        <f t="shared" si="135"/>
        <v>0</v>
      </c>
      <c r="M124" s="87">
        <f t="shared" si="135"/>
        <v>0</v>
      </c>
      <c r="N124" s="177" t="e">
        <f t="shared" si="117"/>
        <v>#DIV/0!</v>
      </c>
      <c r="O124" s="87">
        <f>SUM(O125)</f>
        <v>0</v>
      </c>
      <c r="P124" s="87">
        <f t="shared" si="136"/>
        <v>0</v>
      </c>
      <c r="Q124" s="87">
        <f t="shared" si="136"/>
        <v>0</v>
      </c>
      <c r="R124" s="189" t="e">
        <f t="shared" si="119"/>
        <v>#DIV/0!</v>
      </c>
      <c r="S124" s="87">
        <f>SUM(S125)</f>
        <v>0</v>
      </c>
      <c r="T124" s="87">
        <f t="shared" si="137"/>
        <v>0</v>
      </c>
      <c r="U124" s="87">
        <f t="shared" si="137"/>
        <v>0</v>
      </c>
      <c r="V124" s="177" t="e">
        <f t="shared" si="121"/>
        <v>#DIV/0!</v>
      </c>
      <c r="W124" s="87">
        <f>SUM(W125)</f>
        <v>0</v>
      </c>
      <c r="X124" s="87">
        <f t="shared" si="138"/>
        <v>0</v>
      </c>
      <c r="Y124" s="87">
        <f t="shared" si="138"/>
        <v>0</v>
      </c>
      <c r="Z124" s="177" t="e">
        <f t="shared" si="123"/>
        <v>#DIV/0!</v>
      </c>
      <c r="AA124" s="87">
        <f>SUM(AA125)</f>
        <v>0</v>
      </c>
      <c r="AB124" s="87">
        <f t="shared" si="139"/>
        <v>0</v>
      </c>
      <c r="AC124" s="87">
        <f t="shared" si="139"/>
        <v>0</v>
      </c>
      <c r="AD124" s="177" t="e">
        <f t="shared" si="125"/>
        <v>#DIV/0!</v>
      </c>
      <c r="AE124" s="87">
        <f t="shared" si="140"/>
        <v>0</v>
      </c>
      <c r="AF124" s="87">
        <f t="shared" si="140"/>
        <v>0</v>
      </c>
      <c r="AG124" s="87">
        <f t="shared" si="140"/>
        <v>20000</v>
      </c>
      <c r="AH124" s="87">
        <f t="shared" si="140"/>
        <v>20000</v>
      </c>
    </row>
    <row r="125" spans="1:34" s="84" customFormat="1" ht="25.5">
      <c r="A125" s="109" t="s">
        <v>42</v>
      </c>
      <c r="B125" s="83" t="s">
        <v>43</v>
      </c>
      <c r="C125" s="87">
        <f>SUM(C126)</f>
        <v>20000</v>
      </c>
      <c r="D125" s="87">
        <f t="shared" si="112"/>
        <v>0</v>
      </c>
      <c r="E125" s="87"/>
      <c r="F125" s="177" t="e">
        <f t="shared" si="113"/>
        <v>#DIV/0!</v>
      </c>
      <c r="G125" s="87">
        <f t="shared" si="134"/>
        <v>20000</v>
      </c>
      <c r="H125" s="87">
        <f t="shared" si="134"/>
        <v>0</v>
      </c>
      <c r="I125" s="87">
        <f t="shared" si="134"/>
        <v>0</v>
      </c>
      <c r="J125" s="177" t="e">
        <f t="shared" si="115"/>
        <v>#DIV/0!</v>
      </c>
      <c r="K125" s="87">
        <f>SUM(K126)</f>
        <v>0</v>
      </c>
      <c r="L125" s="87">
        <f t="shared" si="135"/>
        <v>0</v>
      </c>
      <c r="M125" s="87">
        <f t="shared" si="135"/>
        <v>0</v>
      </c>
      <c r="N125" s="177" t="e">
        <f t="shared" si="117"/>
        <v>#DIV/0!</v>
      </c>
      <c r="O125" s="87">
        <f>SUM(O126)</f>
        <v>0</v>
      </c>
      <c r="P125" s="87">
        <f t="shared" si="136"/>
        <v>0</v>
      </c>
      <c r="Q125" s="87">
        <f t="shared" si="136"/>
        <v>0</v>
      </c>
      <c r="R125" s="189" t="e">
        <f t="shared" si="119"/>
        <v>#DIV/0!</v>
      </c>
      <c r="S125" s="87">
        <f>SUM(S126)</f>
        <v>0</v>
      </c>
      <c r="T125" s="87">
        <f t="shared" si="137"/>
        <v>0</v>
      </c>
      <c r="U125" s="87">
        <f t="shared" si="137"/>
        <v>0</v>
      </c>
      <c r="V125" s="177" t="e">
        <f t="shared" si="121"/>
        <v>#DIV/0!</v>
      </c>
      <c r="W125" s="87">
        <f>SUM(W126)</f>
        <v>0</v>
      </c>
      <c r="X125" s="87">
        <f t="shared" si="138"/>
        <v>0</v>
      </c>
      <c r="Y125" s="87">
        <f t="shared" si="138"/>
        <v>0</v>
      </c>
      <c r="Z125" s="177" t="e">
        <f t="shared" si="123"/>
        <v>#DIV/0!</v>
      </c>
      <c r="AA125" s="87">
        <f>SUM(AA126)</f>
        <v>0</v>
      </c>
      <c r="AB125" s="87">
        <f t="shared" si="139"/>
        <v>0</v>
      </c>
      <c r="AC125" s="87">
        <f t="shared" si="139"/>
        <v>0</v>
      </c>
      <c r="AD125" s="177" t="e">
        <f t="shared" si="125"/>
        <v>#DIV/0!</v>
      </c>
      <c r="AE125" s="87">
        <f>SUM(AE126)</f>
        <v>0</v>
      </c>
      <c r="AF125" s="87">
        <f>SUM(AF126)</f>
        <v>0</v>
      </c>
      <c r="AG125" s="87">
        <f>C125</f>
        <v>20000</v>
      </c>
      <c r="AH125" s="87">
        <f>G125</f>
        <v>20000</v>
      </c>
    </row>
    <row r="126" spans="1:34" s="84" customFormat="1" ht="25.5">
      <c r="A126" s="109" t="s">
        <v>44</v>
      </c>
      <c r="B126" s="83" t="s">
        <v>45</v>
      </c>
      <c r="C126" s="87">
        <f>SUM(C127)</f>
        <v>20000</v>
      </c>
      <c r="D126" s="87">
        <f t="shared" si="112"/>
        <v>0</v>
      </c>
      <c r="E126" s="87"/>
      <c r="F126" s="177" t="e">
        <f t="shared" si="113"/>
        <v>#DIV/0!</v>
      </c>
      <c r="G126" s="87">
        <f t="shared" si="134"/>
        <v>20000</v>
      </c>
      <c r="H126" s="87">
        <f t="shared" si="134"/>
        <v>0</v>
      </c>
      <c r="I126" s="87">
        <f t="shared" si="134"/>
        <v>0</v>
      </c>
      <c r="J126" s="177" t="e">
        <f t="shared" si="115"/>
        <v>#DIV/0!</v>
      </c>
      <c r="K126" s="87">
        <f>SUM(K127)</f>
        <v>0</v>
      </c>
      <c r="L126" s="87">
        <f t="shared" si="135"/>
        <v>0</v>
      </c>
      <c r="M126" s="87">
        <f t="shared" si="135"/>
        <v>0</v>
      </c>
      <c r="N126" s="177" t="e">
        <f t="shared" si="117"/>
        <v>#DIV/0!</v>
      </c>
      <c r="O126" s="87">
        <f>SUM(O127)</f>
        <v>0</v>
      </c>
      <c r="P126" s="87">
        <f t="shared" si="136"/>
        <v>0</v>
      </c>
      <c r="Q126" s="87">
        <f t="shared" si="136"/>
        <v>0</v>
      </c>
      <c r="R126" s="189" t="e">
        <f t="shared" si="119"/>
        <v>#DIV/0!</v>
      </c>
      <c r="S126" s="87">
        <f>SUM(S127)</f>
        <v>0</v>
      </c>
      <c r="T126" s="87">
        <f t="shared" si="137"/>
        <v>0</v>
      </c>
      <c r="U126" s="87">
        <f t="shared" si="137"/>
        <v>0</v>
      </c>
      <c r="V126" s="177" t="e">
        <f t="shared" si="121"/>
        <v>#DIV/0!</v>
      </c>
      <c r="W126" s="87">
        <f>SUM(W127)</f>
        <v>0</v>
      </c>
      <c r="X126" s="87">
        <f t="shared" si="138"/>
        <v>0</v>
      </c>
      <c r="Y126" s="87">
        <f t="shared" si="138"/>
        <v>0</v>
      </c>
      <c r="Z126" s="177" t="e">
        <f t="shared" si="123"/>
        <v>#DIV/0!</v>
      </c>
      <c r="AA126" s="87">
        <f>SUM(AA127)</f>
        <v>0</v>
      </c>
      <c r="AB126" s="87">
        <f t="shared" si="139"/>
        <v>0</v>
      </c>
      <c r="AC126" s="87">
        <f t="shared" si="139"/>
        <v>0</v>
      </c>
      <c r="AD126" s="177" t="e">
        <f t="shared" si="125"/>
        <v>#DIV/0!</v>
      </c>
      <c r="AE126" s="87">
        <f>SUM(AE127)</f>
        <v>0</v>
      </c>
      <c r="AF126" s="87">
        <f>SUM(AF127)</f>
        <v>0</v>
      </c>
      <c r="AG126" s="87">
        <f>SUM(AG127)</f>
        <v>0</v>
      </c>
      <c r="AH126" s="87">
        <f>SUM(AH127)</f>
        <v>0</v>
      </c>
    </row>
    <row r="127" spans="1:34" ht="25.5">
      <c r="A127" s="108">
        <v>4511</v>
      </c>
      <c r="B127" s="76" t="s">
        <v>45</v>
      </c>
      <c r="C127" s="88">
        <f>G127</f>
        <v>20000</v>
      </c>
      <c r="D127" s="88">
        <f t="shared" si="112"/>
        <v>0</v>
      </c>
      <c r="E127" s="88"/>
      <c r="F127" s="177" t="e">
        <f t="shared" si="113"/>
        <v>#DIV/0!</v>
      </c>
      <c r="G127" s="88">
        <v>20000</v>
      </c>
      <c r="H127" s="88">
        <v>0</v>
      </c>
      <c r="I127" s="88">
        <v>0</v>
      </c>
      <c r="J127" s="177" t="e">
        <f t="shared" si="115"/>
        <v>#DIV/0!</v>
      </c>
      <c r="K127" s="88"/>
      <c r="L127" s="88"/>
      <c r="M127" s="88"/>
      <c r="N127" s="177" t="e">
        <f t="shared" si="117"/>
        <v>#DIV/0!</v>
      </c>
      <c r="O127" s="88"/>
      <c r="P127" s="88"/>
      <c r="Q127" s="88"/>
      <c r="R127" s="189" t="e">
        <f t="shared" si="119"/>
        <v>#DIV/0!</v>
      </c>
      <c r="S127" s="88"/>
      <c r="T127" s="88"/>
      <c r="U127" s="88"/>
      <c r="V127" s="177" t="e">
        <f t="shared" si="121"/>
        <v>#DIV/0!</v>
      </c>
      <c r="W127" s="88"/>
      <c r="X127" s="88"/>
      <c r="Y127" s="88"/>
      <c r="Z127" s="177" t="e">
        <f t="shared" si="123"/>
        <v>#DIV/0!</v>
      </c>
      <c r="AA127" s="88"/>
      <c r="AB127" s="88"/>
      <c r="AC127" s="88"/>
      <c r="AD127" s="177" t="e">
        <f t="shared" si="125"/>
        <v>#DIV/0!</v>
      </c>
      <c r="AE127" s="88"/>
      <c r="AF127" s="88"/>
      <c r="AG127" s="88"/>
      <c r="AH127" s="88"/>
    </row>
    <row r="128" spans="1:34" ht="25.5">
      <c r="A128" s="106" t="s">
        <v>65</v>
      </c>
      <c r="B128" s="89" t="s">
        <v>66</v>
      </c>
      <c r="C128" s="90">
        <f>SUM(C129)</f>
        <v>220000</v>
      </c>
      <c r="D128" s="90">
        <f t="shared" si="112"/>
        <v>0</v>
      </c>
      <c r="E128" s="90"/>
      <c r="F128" s="172" t="e">
        <f t="shared" si="113"/>
        <v>#DIV/0!</v>
      </c>
      <c r="G128" s="90">
        <f aca="true" t="shared" si="141" ref="G128:I132">SUM(G129)</f>
        <v>220000</v>
      </c>
      <c r="H128" s="90">
        <f t="shared" si="141"/>
        <v>0</v>
      </c>
      <c r="I128" s="90">
        <f t="shared" si="141"/>
        <v>0</v>
      </c>
      <c r="J128" s="172" t="e">
        <f t="shared" si="115"/>
        <v>#DIV/0!</v>
      </c>
      <c r="K128" s="90">
        <f>SUM(K129)</f>
        <v>0</v>
      </c>
      <c r="L128" s="90">
        <f aca="true" t="shared" si="142" ref="L128:M132">SUM(L129)</f>
        <v>0</v>
      </c>
      <c r="M128" s="90">
        <f t="shared" si="142"/>
        <v>0</v>
      </c>
      <c r="N128" s="172" t="e">
        <f t="shared" si="117"/>
        <v>#DIV/0!</v>
      </c>
      <c r="O128" s="90">
        <f>SUM(O129)</f>
        <v>0</v>
      </c>
      <c r="P128" s="90">
        <f aca="true" t="shared" si="143" ref="P128:Q132">SUM(P129)</f>
        <v>0</v>
      </c>
      <c r="Q128" s="90">
        <f t="shared" si="143"/>
        <v>0</v>
      </c>
      <c r="R128" s="187" t="e">
        <f t="shared" si="119"/>
        <v>#DIV/0!</v>
      </c>
      <c r="S128" s="90">
        <f aca="true" t="shared" si="144" ref="S128:U129">SUM(S129)</f>
        <v>0</v>
      </c>
      <c r="T128" s="90">
        <f t="shared" si="144"/>
        <v>0</v>
      </c>
      <c r="U128" s="90">
        <f t="shared" si="144"/>
        <v>0</v>
      </c>
      <c r="V128" s="172" t="e">
        <f t="shared" si="121"/>
        <v>#DIV/0!</v>
      </c>
      <c r="W128" s="90">
        <f>SUM(W129)</f>
        <v>0</v>
      </c>
      <c r="X128" s="90">
        <f aca="true" t="shared" si="145" ref="X128:Y132">SUM(X129)</f>
        <v>0</v>
      </c>
      <c r="Y128" s="90">
        <f t="shared" si="145"/>
        <v>0</v>
      </c>
      <c r="Z128" s="172" t="e">
        <f t="shared" si="123"/>
        <v>#DIV/0!</v>
      </c>
      <c r="AA128" s="90">
        <f>SUM(AA129)</f>
        <v>0</v>
      </c>
      <c r="AB128" s="90">
        <f aca="true" t="shared" si="146" ref="AB128:AC132">SUM(AB129)</f>
        <v>0</v>
      </c>
      <c r="AC128" s="90">
        <f t="shared" si="146"/>
        <v>0</v>
      </c>
      <c r="AD128" s="172" t="e">
        <f t="shared" si="125"/>
        <v>#DIV/0!</v>
      </c>
      <c r="AE128" s="90">
        <f aca="true" t="shared" si="147" ref="AE128:AH130">SUM(AE129)</f>
        <v>0</v>
      </c>
      <c r="AF128" s="90">
        <f t="shared" si="147"/>
        <v>0</v>
      </c>
      <c r="AG128" s="90">
        <f t="shared" si="147"/>
        <v>220000</v>
      </c>
      <c r="AH128" s="90">
        <f t="shared" si="147"/>
        <v>220000</v>
      </c>
    </row>
    <row r="129" spans="1:34" ht="51">
      <c r="A129" s="107" t="s">
        <v>47</v>
      </c>
      <c r="B129" s="91" t="s">
        <v>67</v>
      </c>
      <c r="C129" s="92">
        <f>SUM(C130)</f>
        <v>220000</v>
      </c>
      <c r="D129" s="92">
        <f t="shared" si="112"/>
        <v>0</v>
      </c>
      <c r="E129" s="92"/>
      <c r="F129" s="176" t="e">
        <f t="shared" si="113"/>
        <v>#DIV/0!</v>
      </c>
      <c r="G129" s="92">
        <f t="shared" si="141"/>
        <v>220000</v>
      </c>
      <c r="H129" s="92">
        <f t="shared" si="141"/>
        <v>0</v>
      </c>
      <c r="I129" s="92">
        <f t="shared" si="141"/>
        <v>0</v>
      </c>
      <c r="J129" s="176" t="e">
        <f t="shared" si="115"/>
        <v>#DIV/0!</v>
      </c>
      <c r="K129" s="92">
        <f>SUM(K130)</f>
        <v>0</v>
      </c>
      <c r="L129" s="92">
        <f t="shared" si="142"/>
        <v>0</v>
      </c>
      <c r="M129" s="92">
        <f t="shared" si="142"/>
        <v>0</v>
      </c>
      <c r="N129" s="176" t="e">
        <f t="shared" si="117"/>
        <v>#DIV/0!</v>
      </c>
      <c r="O129" s="92">
        <f>SUM(O130)</f>
        <v>0</v>
      </c>
      <c r="P129" s="92">
        <f t="shared" si="143"/>
        <v>0</v>
      </c>
      <c r="Q129" s="92">
        <f t="shared" si="143"/>
        <v>0</v>
      </c>
      <c r="R129" s="188" t="e">
        <f t="shared" si="119"/>
        <v>#DIV/0!</v>
      </c>
      <c r="S129" s="92">
        <f t="shared" si="144"/>
        <v>0</v>
      </c>
      <c r="T129" s="92">
        <f t="shared" si="144"/>
        <v>0</v>
      </c>
      <c r="U129" s="92">
        <f t="shared" si="144"/>
        <v>0</v>
      </c>
      <c r="V129" s="176" t="e">
        <f t="shared" si="121"/>
        <v>#DIV/0!</v>
      </c>
      <c r="W129" s="92">
        <f>SUM(W130)</f>
        <v>0</v>
      </c>
      <c r="X129" s="92">
        <f t="shared" si="145"/>
        <v>0</v>
      </c>
      <c r="Y129" s="92">
        <f t="shared" si="145"/>
        <v>0</v>
      </c>
      <c r="Z129" s="176" t="e">
        <f t="shared" si="123"/>
        <v>#DIV/0!</v>
      </c>
      <c r="AA129" s="92">
        <f>SUM(AA130)</f>
        <v>0</v>
      </c>
      <c r="AB129" s="92">
        <f t="shared" si="146"/>
        <v>0</v>
      </c>
      <c r="AC129" s="92">
        <f t="shared" si="146"/>
        <v>0</v>
      </c>
      <c r="AD129" s="176" t="e">
        <f t="shared" si="125"/>
        <v>#DIV/0!</v>
      </c>
      <c r="AE129" s="92">
        <f t="shared" si="147"/>
        <v>0</v>
      </c>
      <c r="AF129" s="92">
        <f t="shared" si="147"/>
        <v>0</v>
      </c>
      <c r="AG129" s="92">
        <f t="shared" si="147"/>
        <v>220000</v>
      </c>
      <c r="AH129" s="92">
        <f t="shared" si="147"/>
        <v>220000</v>
      </c>
    </row>
    <row r="130" spans="1:34" s="84" customFormat="1" ht="12.75">
      <c r="A130" s="54">
        <v>3</v>
      </c>
      <c r="B130" s="82" t="s">
        <v>34</v>
      </c>
      <c r="C130" s="86">
        <f>SUM(C131)</f>
        <v>220000</v>
      </c>
      <c r="D130" s="86">
        <f t="shared" si="112"/>
        <v>0</v>
      </c>
      <c r="E130" s="86"/>
      <c r="F130" s="177" t="e">
        <f t="shared" si="113"/>
        <v>#DIV/0!</v>
      </c>
      <c r="G130" s="86">
        <f t="shared" si="141"/>
        <v>220000</v>
      </c>
      <c r="H130" s="86">
        <f t="shared" si="141"/>
        <v>0</v>
      </c>
      <c r="I130" s="86">
        <f t="shared" si="141"/>
        <v>0</v>
      </c>
      <c r="J130" s="177" t="e">
        <f t="shared" si="115"/>
        <v>#DIV/0!</v>
      </c>
      <c r="K130" s="86">
        <f>SUM(K131)</f>
        <v>0</v>
      </c>
      <c r="L130" s="86">
        <f t="shared" si="142"/>
        <v>0</v>
      </c>
      <c r="M130" s="86">
        <f t="shared" si="142"/>
        <v>0</v>
      </c>
      <c r="N130" s="177" t="e">
        <f t="shared" si="117"/>
        <v>#DIV/0!</v>
      </c>
      <c r="O130" s="86">
        <f>SUM(O131)</f>
        <v>0</v>
      </c>
      <c r="P130" s="86">
        <f t="shared" si="143"/>
        <v>0</v>
      </c>
      <c r="Q130" s="86">
        <f t="shared" si="143"/>
        <v>0</v>
      </c>
      <c r="R130" s="189" t="e">
        <f t="shared" si="119"/>
        <v>#DIV/0!</v>
      </c>
      <c r="S130" s="86">
        <f>SUM(S131)</f>
        <v>0</v>
      </c>
      <c r="T130" s="86">
        <f aca="true" t="shared" si="148" ref="T130:U132">SUM(T131)</f>
        <v>0</v>
      </c>
      <c r="U130" s="86">
        <f t="shared" si="148"/>
        <v>0</v>
      </c>
      <c r="V130" s="177" t="e">
        <f t="shared" si="121"/>
        <v>#DIV/0!</v>
      </c>
      <c r="W130" s="86">
        <f>SUM(W131)</f>
        <v>0</v>
      </c>
      <c r="X130" s="86">
        <f t="shared" si="145"/>
        <v>0</v>
      </c>
      <c r="Y130" s="86">
        <f t="shared" si="145"/>
        <v>0</v>
      </c>
      <c r="Z130" s="177" t="e">
        <f t="shared" si="123"/>
        <v>#DIV/0!</v>
      </c>
      <c r="AA130" s="86">
        <f>SUM(AA131)</f>
        <v>0</v>
      </c>
      <c r="AB130" s="86">
        <f t="shared" si="146"/>
        <v>0</v>
      </c>
      <c r="AC130" s="86">
        <f t="shared" si="146"/>
        <v>0</v>
      </c>
      <c r="AD130" s="177" t="e">
        <f t="shared" si="125"/>
        <v>#DIV/0!</v>
      </c>
      <c r="AE130" s="86">
        <f t="shared" si="147"/>
        <v>0</v>
      </c>
      <c r="AF130" s="86">
        <f t="shared" si="147"/>
        <v>0</v>
      </c>
      <c r="AG130" s="86">
        <f t="shared" si="147"/>
        <v>220000</v>
      </c>
      <c r="AH130" s="86">
        <f t="shared" si="147"/>
        <v>220000</v>
      </c>
    </row>
    <row r="131" spans="1:34" s="84" customFormat="1" ht="12.75">
      <c r="A131" s="54">
        <v>32</v>
      </c>
      <c r="B131" s="82" t="s">
        <v>18</v>
      </c>
      <c r="C131" s="86">
        <f>SUM(C132)</f>
        <v>220000</v>
      </c>
      <c r="D131" s="86">
        <f t="shared" si="112"/>
        <v>0</v>
      </c>
      <c r="E131" s="86"/>
      <c r="F131" s="177" t="e">
        <f t="shared" si="113"/>
        <v>#DIV/0!</v>
      </c>
      <c r="G131" s="86">
        <f t="shared" si="141"/>
        <v>220000</v>
      </c>
      <c r="H131" s="86">
        <f t="shared" si="141"/>
        <v>0</v>
      </c>
      <c r="I131" s="86">
        <f t="shared" si="141"/>
        <v>0</v>
      </c>
      <c r="J131" s="177" t="e">
        <f t="shared" si="115"/>
        <v>#DIV/0!</v>
      </c>
      <c r="K131" s="86">
        <f>SUM(K132)</f>
        <v>0</v>
      </c>
      <c r="L131" s="86">
        <f t="shared" si="142"/>
        <v>0</v>
      </c>
      <c r="M131" s="86">
        <f t="shared" si="142"/>
        <v>0</v>
      </c>
      <c r="N131" s="177" t="e">
        <f t="shared" si="117"/>
        <v>#DIV/0!</v>
      </c>
      <c r="O131" s="86">
        <f>SUM(O132)</f>
        <v>0</v>
      </c>
      <c r="P131" s="86">
        <f t="shared" si="143"/>
        <v>0</v>
      </c>
      <c r="Q131" s="86">
        <f t="shared" si="143"/>
        <v>0</v>
      </c>
      <c r="R131" s="189" t="e">
        <f t="shared" si="119"/>
        <v>#DIV/0!</v>
      </c>
      <c r="S131" s="86">
        <f>SUM(S132)</f>
        <v>0</v>
      </c>
      <c r="T131" s="86">
        <f t="shared" si="148"/>
        <v>0</v>
      </c>
      <c r="U131" s="86">
        <f t="shared" si="148"/>
        <v>0</v>
      </c>
      <c r="V131" s="177" t="e">
        <f t="shared" si="121"/>
        <v>#DIV/0!</v>
      </c>
      <c r="W131" s="86">
        <f>SUM(W132)</f>
        <v>0</v>
      </c>
      <c r="X131" s="86">
        <f t="shared" si="145"/>
        <v>0</v>
      </c>
      <c r="Y131" s="86">
        <f t="shared" si="145"/>
        <v>0</v>
      </c>
      <c r="Z131" s="177" t="e">
        <f t="shared" si="123"/>
        <v>#DIV/0!</v>
      </c>
      <c r="AA131" s="86">
        <f>SUM(AA132)</f>
        <v>0</v>
      </c>
      <c r="AB131" s="86">
        <f t="shared" si="146"/>
        <v>0</v>
      </c>
      <c r="AC131" s="86">
        <f t="shared" si="146"/>
        <v>0</v>
      </c>
      <c r="AD131" s="177" t="e">
        <f t="shared" si="125"/>
        <v>#DIV/0!</v>
      </c>
      <c r="AE131" s="86">
        <f>SUM(AE132)</f>
        <v>0</v>
      </c>
      <c r="AF131" s="86">
        <f>SUM(AF132)</f>
        <v>0</v>
      </c>
      <c r="AG131" s="86">
        <f>C131</f>
        <v>220000</v>
      </c>
      <c r="AH131" s="86">
        <f>G131</f>
        <v>220000</v>
      </c>
    </row>
    <row r="132" spans="1:34" s="84" customFormat="1" ht="12.75">
      <c r="A132" s="54">
        <v>323</v>
      </c>
      <c r="B132" s="82" t="s">
        <v>21</v>
      </c>
      <c r="C132" s="86">
        <f>SUM(C133)</f>
        <v>220000</v>
      </c>
      <c r="D132" s="86">
        <f t="shared" si="112"/>
        <v>0</v>
      </c>
      <c r="E132" s="86"/>
      <c r="F132" s="177" t="e">
        <f t="shared" si="113"/>
        <v>#DIV/0!</v>
      </c>
      <c r="G132" s="86">
        <f t="shared" si="141"/>
        <v>220000</v>
      </c>
      <c r="H132" s="86">
        <f t="shared" si="141"/>
        <v>0</v>
      </c>
      <c r="I132" s="86">
        <f t="shared" si="141"/>
        <v>0</v>
      </c>
      <c r="J132" s="177" t="e">
        <f t="shared" si="115"/>
        <v>#DIV/0!</v>
      </c>
      <c r="K132" s="86">
        <f>SUM(K133)</f>
        <v>0</v>
      </c>
      <c r="L132" s="86">
        <f t="shared" si="142"/>
        <v>0</v>
      </c>
      <c r="M132" s="86">
        <f t="shared" si="142"/>
        <v>0</v>
      </c>
      <c r="N132" s="177" t="e">
        <f t="shared" si="117"/>
        <v>#DIV/0!</v>
      </c>
      <c r="O132" s="86">
        <f>SUM(O133)</f>
        <v>0</v>
      </c>
      <c r="P132" s="86">
        <f t="shared" si="143"/>
        <v>0</v>
      </c>
      <c r="Q132" s="86">
        <f t="shared" si="143"/>
        <v>0</v>
      </c>
      <c r="R132" s="189" t="e">
        <f t="shared" si="119"/>
        <v>#DIV/0!</v>
      </c>
      <c r="S132" s="86">
        <f>SUM(S133)</f>
        <v>0</v>
      </c>
      <c r="T132" s="86">
        <f t="shared" si="148"/>
        <v>0</v>
      </c>
      <c r="U132" s="86">
        <f t="shared" si="148"/>
        <v>0</v>
      </c>
      <c r="V132" s="177" t="e">
        <f t="shared" si="121"/>
        <v>#DIV/0!</v>
      </c>
      <c r="W132" s="86">
        <f>SUM(W133)</f>
        <v>0</v>
      </c>
      <c r="X132" s="86">
        <f t="shared" si="145"/>
        <v>0</v>
      </c>
      <c r="Y132" s="86">
        <f t="shared" si="145"/>
        <v>0</v>
      </c>
      <c r="Z132" s="177" t="e">
        <f t="shared" si="123"/>
        <v>#DIV/0!</v>
      </c>
      <c r="AA132" s="86">
        <f>SUM(AA133)</f>
        <v>0</v>
      </c>
      <c r="AB132" s="86">
        <f t="shared" si="146"/>
        <v>0</v>
      </c>
      <c r="AC132" s="86">
        <f t="shared" si="146"/>
        <v>0</v>
      </c>
      <c r="AD132" s="177" t="e">
        <f t="shared" si="125"/>
        <v>#DIV/0!</v>
      </c>
      <c r="AE132" s="86">
        <f>SUM(AE133)</f>
        <v>0</v>
      </c>
      <c r="AF132" s="86">
        <f>SUM(AF133)</f>
        <v>0</v>
      </c>
      <c r="AG132" s="86">
        <f>SUM(AG133)</f>
        <v>0</v>
      </c>
      <c r="AH132" s="86">
        <f>SUM(AH133)</f>
        <v>0</v>
      </c>
    </row>
    <row r="133" spans="1:34" ht="25.5">
      <c r="A133" s="108">
        <v>3232</v>
      </c>
      <c r="B133" s="76" t="s">
        <v>112</v>
      </c>
      <c r="C133" s="88">
        <f>G133</f>
        <v>220000</v>
      </c>
      <c r="D133" s="88">
        <f t="shared" si="112"/>
        <v>0</v>
      </c>
      <c r="E133" s="88"/>
      <c r="F133" s="177" t="e">
        <f t="shared" si="113"/>
        <v>#DIV/0!</v>
      </c>
      <c r="G133" s="88">
        <v>220000</v>
      </c>
      <c r="H133" s="88">
        <v>0</v>
      </c>
      <c r="I133" s="88">
        <v>0</v>
      </c>
      <c r="J133" s="177" t="e">
        <f t="shared" si="115"/>
        <v>#DIV/0!</v>
      </c>
      <c r="K133" s="88"/>
      <c r="L133" s="88"/>
      <c r="M133" s="88"/>
      <c r="N133" s="177" t="e">
        <f t="shared" si="117"/>
        <v>#DIV/0!</v>
      </c>
      <c r="O133" s="88"/>
      <c r="P133" s="88"/>
      <c r="Q133" s="88"/>
      <c r="R133" s="189" t="e">
        <f t="shared" si="119"/>
        <v>#DIV/0!</v>
      </c>
      <c r="S133" s="88"/>
      <c r="T133" s="88"/>
      <c r="U133" s="88"/>
      <c r="V133" s="177" t="e">
        <f t="shared" si="121"/>
        <v>#DIV/0!</v>
      </c>
      <c r="W133" s="88"/>
      <c r="X133" s="88"/>
      <c r="Y133" s="88"/>
      <c r="Z133" s="177" t="e">
        <f t="shared" si="123"/>
        <v>#DIV/0!</v>
      </c>
      <c r="AA133" s="88"/>
      <c r="AB133" s="88"/>
      <c r="AC133" s="88"/>
      <c r="AD133" s="177" t="e">
        <f t="shared" si="125"/>
        <v>#DIV/0!</v>
      </c>
      <c r="AE133" s="88"/>
      <c r="AF133" s="88"/>
      <c r="AG133" s="88"/>
      <c r="AH133" s="88"/>
    </row>
    <row r="134" spans="1:34" ht="25.5">
      <c r="A134" s="106" t="s">
        <v>39</v>
      </c>
      <c r="B134" s="89" t="s">
        <v>68</v>
      </c>
      <c r="C134" s="90">
        <f>SUM(C136+C163+C177+C193+C203+C225+C254+C259+C279+C286+C291+C293+C295+C306+C308+C315+C325+C334)</f>
        <v>13773995.26</v>
      </c>
      <c r="D134" s="90">
        <f t="shared" si="112"/>
        <v>12877022</v>
      </c>
      <c r="E134" s="90">
        <f t="shared" si="112"/>
        <v>12797822.969999999</v>
      </c>
      <c r="F134" s="172">
        <f t="shared" si="113"/>
        <v>0.9938495849428539</v>
      </c>
      <c r="G134" s="90">
        <f>SUM(G136+G163+G177+G193+G203+G225+G254+G259+G279+G286+G291+G293+G295+G306+G308+G315+G325+G334)</f>
        <v>0</v>
      </c>
      <c r="H134" s="90">
        <f>SUM(H136+H163+H177+H193+H203+H225+H254+H259+H279+H286+H291+H293+H295+H306+H308+H315+H325+H334)</f>
        <v>0</v>
      </c>
      <c r="I134" s="90">
        <f>SUM(I136+I163+I177+I193+I203+I225+I254+I259+I279+I286+I291+I293+I295+I306+I308+I315+I325+I334)</f>
        <v>0</v>
      </c>
      <c r="J134" s="172" t="e">
        <f t="shared" si="115"/>
        <v>#DIV/0!</v>
      </c>
      <c r="K134" s="90">
        <f>SUM(K136+K163+K177+K193+K203+K225+K254+K259+K279+K286+K291+K293+K295+K306+K308+K315+K325+K334)</f>
        <v>12510000</v>
      </c>
      <c r="L134" s="90">
        <f>SUM(L136+L163+L177+L193+L203+L225+L254+L259+L279+L286+L291+L293+L295+L306+L308+L315+L325+L334)</f>
        <v>11665997.18</v>
      </c>
      <c r="M134" s="90">
        <f>SUM(M136+M163+M177+M193+M203+M225+M254+M259+M279+M286+M291+M293+M295+M306+M308+M315+M325+M334)</f>
        <v>11654072.11</v>
      </c>
      <c r="N134" s="172">
        <f t="shared" si="117"/>
        <v>0.9989777924839169</v>
      </c>
      <c r="O134" s="90">
        <f>SUM(O136+O163+O177+O193+O203+O225+O254+O259+O279+O286+O291+O293+O295+O306+O308+O315+O325+O334)</f>
        <v>24284.43</v>
      </c>
      <c r="P134" s="90">
        <f>SUM(P136+P163+P177+P193+P203+P225+P254+P259+P279+P286+P291+P293+P295+P306+P308+P315+P325+P334)</f>
        <v>25109.43</v>
      </c>
      <c r="Q134" s="90">
        <f>SUM(Q136+Q163+Q177+Q193+Q203+Q225+Q254+Q259+Q279+Q286+Q291+Q293+Q295+Q306+Q308+Q315+Q325+Q334)</f>
        <v>8064.219999999999</v>
      </c>
      <c r="R134" s="187">
        <f t="shared" si="119"/>
        <v>0.32116300529323044</v>
      </c>
      <c r="S134" s="90">
        <f>SUM(S136+S163+S177+S193+S203+S225+S254+S259+S279+S286+S291+S293+S295+S306+S308+S315+S325+S334)</f>
        <v>667913.1900000001</v>
      </c>
      <c r="T134" s="90">
        <f>SUM(T136+T163+T177+T193+T203+T225+T254+T259+T279+T286+T291+T293+T295+T306+T308+T315+T325+T334)</f>
        <v>625955</v>
      </c>
      <c r="U134" s="90">
        <f>SUM(U136+U163+U177+U193+U203+U225+U254+U259+U279+U286+U291+U293+U295+U306+U308+U315+U325+U334)</f>
        <v>593394.21</v>
      </c>
      <c r="V134" s="172">
        <f t="shared" si="121"/>
        <v>0.9479822191691095</v>
      </c>
      <c r="W134" s="90">
        <f>SUM(W136+W163+W177+W193+W203+W225+W254+W259+W279+W286+W291+W293+W295+W306+W308+W315+W325+W334)</f>
        <v>531000</v>
      </c>
      <c r="X134" s="90">
        <f>SUM(X136+X163+X177+X193+X203+X225+X254+X259+X279+X286+X291+X293+X295+X306+X308+X315+X325+X334)</f>
        <v>509645</v>
      </c>
      <c r="Y134" s="90">
        <f>SUM(Y136+Y163+Y177+Y193+Y203+Y225+Y254+Y259+Y279+Y286+Y291+Y293+Y295+Y306+Y308+Y315+Y325+Y334)</f>
        <v>509145.52</v>
      </c>
      <c r="Z134" s="172">
        <f t="shared" si="123"/>
        <v>0.9990199452560116</v>
      </c>
      <c r="AA134" s="90">
        <f>SUM(AA136+AA163+AA177+AA193+AA203+AA225+AA254+AA259+AA279+AA286+AA291+AA293+AA295+AA306+AA308+AA315+AA325+AA334)</f>
        <v>40797.64</v>
      </c>
      <c r="AB134" s="90">
        <f>SUM(AB136+AB163+AB177+AB193+AB203+AB225+AB254+AB259+AB279+AB286+AB291+AB293+AB295+AB306+AB308+AB315+AB325+AB334)</f>
        <v>50315.39</v>
      </c>
      <c r="AC134" s="90">
        <f>SUM(AC136+AC163+AC177+AC193+AC203+AC225+AC254+AC259+AC279+AC286+AC291+AC293+AC295+AC306+AC308+AC315+AC325+AC334)</f>
        <v>33146.91</v>
      </c>
      <c r="AD134" s="172">
        <f t="shared" si="125"/>
        <v>0.6587827302938525</v>
      </c>
      <c r="AE134" s="90">
        <f>SUM(AE136+AE163+AE177+AE193+AE203+AE225+AE254+AE259+AE279+AE286+AE291+AE293+AE295+AE306+AE308+AE315+AE325+AE334)</f>
        <v>0</v>
      </c>
      <c r="AF134" s="90">
        <f>SUM(AF136+AF163+AF177+AF193+AF203+AF225+AF254+AF259+AF279+AF286+AF291+AF293+AF295+AF306+AF308+AF315+AF325+AF334)</f>
        <v>0</v>
      </c>
      <c r="AG134" s="90">
        <f>SUM(AG136+AG163+AG177+AG193+AG203+AG225+AG254+AG259+AG279+AG286+AG291+AG293+AG295+AG306+AG308+AG315+AG325+AG334)</f>
        <v>13769768.29</v>
      </c>
      <c r="AH134" s="90">
        <f>SUM(AH136+AH163+AH177+AH193+AH203+AH225+AH254+AH259+AH279+AH286+AH291+AH293+AH295+AH306+AH308+AH315+AH325+AH334)</f>
        <v>13769768.29</v>
      </c>
    </row>
    <row r="135" spans="1:34" ht="12.75">
      <c r="A135" s="108"/>
      <c r="B135" s="76"/>
      <c r="C135" s="88"/>
      <c r="D135" s="88"/>
      <c r="E135" s="88"/>
      <c r="F135" s="178"/>
      <c r="G135" s="88"/>
      <c r="H135" s="88"/>
      <c r="I135" s="88"/>
      <c r="J135" s="178"/>
      <c r="K135" s="88"/>
      <c r="L135" s="88"/>
      <c r="M135" s="88"/>
      <c r="N135" s="178"/>
      <c r="O135" s="88"/>
      <c r="P135" s="88"/>
      <c r="Q135" s="88"/>
      <c r="R135" s="190"/>
      <c r="S135" s="88"/>
      <c r="T135" s="88"/>
      <c r="U135" s="88"/>
      <c r="V135" s="178"/>
      <c r="W135" s="88"/>
      <c r="X135" s="88"/>
      <c r="Y135" s="88"/>
      <c r="Z135" s="178"/>
      <c r="AA135" s="88"/>
      <c r="AB135" s="88"/>
      <c r="AC135" s="88"/>
      <c r="AD135" s="178"/>
      <c r="AE135" s="88"/>
      <c r="AF135" s="88"/>
      <c r="AG135" s="88"/>
      <c r="AH135" s="88"/>
    </row>
    <row r="136" spans="1:34" ht="51">
      <c r="A136" s="107" t="s">
        <v>47</v>
      </c>
      <c r="B136" s="91" t="s">
        <v>69</v>
      </c>
      <c r="C136" s="92">
        <f>SUM(C137)</f>
        <v>252250</v>
      </c>
      <c r="D136" s="92">
        <f>H136+L136+P136+T136+X136+AB136</f>
        <v>109099.59</v>
      </c>
      <c r="E136" s="92">
        <f>I136+M136+Q136+U136+Y136+AC136</f>
        <v>86540.66</v>
      </c>
      <c r="F136" s="176">
        <f>E136/D136</f>
        <v>0.7932262623535066</v>
      </c>
      <c r="G136" s="92">
        <f aca="true" t="shared" si="149" ref="G136:I137">SUM(G137)</f>
        <v>0</v>
      </c>
      <c r="H136" s="92">
        <f t="shared" si="149"/>
        <v>0</v>
      </c>
      <c r="I136" s="92">
        <f t="shared" si="149"/>
        <v>0</v>
      </c>
      <c r="J136" s="176" t="e">
        <f>I136/H136</f>
        <v>#DIV/0!</v>
      </c>
      <c r="K136" s="92">
        <f>SUM(K137)</f>
        <v>137000</v>
      </c>
      <c r="L136" s="92">
        <f>SUM(L137)</f>
        <v>27952.59</v>
      </c>
      <c r="M136" s="92">
        <f>SUM(M137)</f>
        <v>16770.77</v>
      </c>
      <c r="N136" s="176">
        <f>M136/L136</f>
        <v>0.5999719525095886</v>
      </c>
      <c r="O136" s="92">
        <f>SUM(O137)</f>
        <v>17450</v>
      </c>
      <c r="P136" s="92">
        <f>SUM(P137)</f>
        <v>17750</v>
      </c>
      <c r="Q136" s="92">
        <f>SUM(Q137)</f>
        <v>6372.889999999999</v>
      </c>
      <c r="R136" s="188">
        <f>Q136/P136</f>
        <v>0.35903605633802815</v>
      </c>
      <c r="S136" s="92">
        <f aca="true" t="shared" si="150" ref="S136:U137">SUM(S137)</f>
        <v>85800</v>
      </c>
      <c r="T136" s="92">
        <f t="shared" si="150"/>
        <v>35845</v>
      </c>
      <c r="U136" s="92">
        <f t="shared" si="150"/>
        <v>35845</v>
      </c>
      <c r="V136" s="176">
        <f>U136/T136</f>
        <v>1</v>
      </c>
      <c r="W136" s="92">
        <f aca="true" t="shared" si="151" ref="W136:Y137">SUM(W137)</f>
        <v>9000</v>
      </c>
      <c r="X136" s="92">
        <f t="shared" si="151"/>
        <v>9000</v>
      </c>
      <c r="Y136" s="92">
        <f t="shared" si="151"/>
        <v>9000</v>
      </c>
      <c r="Z136" s="176">
        <f>Y136/X136</f>
        <v>1</v>
      </c>
      <c r="AA136" s="92">
        <f aca="true" t="shared" si="152" ref="AA136:AC137">SUM(AA137)</f>
        <v>3000</v>
      </c>
      <c r="AB136" s="92">
        <f t="shared" si="152"/>
        <v>18552</v>
      </c>
      <c r="AC136" s="92">
        <f t="shared" si="152"/>
        <v>18552</v>
      </c>
      <c r="AD136" s="176">
        <f>AC136/AB136</f>
        <v>1</v>
      </c>
      <c r="AE136" s="92">
        <f>SUM(AE137)</f>
        <v>0</v>
      </c>
      <c r="AF136" s="92">
        <f>SUM(AF137)</f>
        <v>0</v>
      </c>
      <c r="AG136" s="92">
        <f>SUM(AG137)</f>
        <v>252250</v>
      </c>
      <c r="AH136" s="92">
        <f>SUM(AH137)</f>
        <v>252250</v>
      </c>
    </row>
    <row r="137" spans="1:34" s="84" customFormat="1" ht="12.75">
      <c r="A137" s="54">
        <v>3</v>
      </c>
      <c r="B137" s="82" t="s">
        <v>34</v>
      </c>
      <c r="C137" s="86">
        <f>G137+K137+O137+S137+W137+AA137+AE137+AF137</f>
        <v>252250</v>
      </c>
      <c r="D137" s="86">
        <f>H137+L137+P137+T137+X137+AB137</f>
        <v>109099.59</v>
      </c>
      <c r="E137" s="86">
        <f>I137+M137+Q137+U137+Y137+AC137</f>
        <v>86540.66</v>
      </c>
      <c r="F137" s="177">
        <f>E137/D137</f>
        <v>0.7932262623535066</v>
      </c>
      <c r="G137" s="86">
        <f t="shared" si="149"/>
        <v>0</v>
      </c>
      <c r="H137" s="86">
        <f t="shared" si="149"/>
        <v>0</v>
      </c>
      <c r="I137" s="86">
        <f t="shared" si="149"/>
        <v>0</v>
      </c>
      <c r="J137" s="177" t="e">
        <f>I137/H137</f>
        <v>#DIV/0!</v>
      </c>
      <c r="K137" s="86">
        <f>SUM(K138+K159)</f>
        <v>137000</v>
      </c>
      <c r="L137" s="86">
        <f>SUM(L138+L159)</f>
        <v>27952.59</v>
      </c>
      <c r="M137" s="86">
        <f>SUM(M138+M159)</f>
        <v>16770.77</v>
      </c>
      <c r="N137" s="177">
        <f>M137/L137</f>
        <v>0.5999719525095886</v>
      </c>
      <c r="O137" s="86">
        <f>SUM(O138+O159)</f>
        <v>17450</v>
      </c>
      <c r="P137" s="86">
        <f>SUM(P138+P159)</f>
        <v>17750</v>
      </c>
      <c r="Q137" s="86">
        <f>SUM(Q138+Q159)</f>
        <v>6372.889999999999</v>
      </c>
      <c r="R137" s="189">
        <f>Q137/P137</f>
        <v>0.35903605633802815</v>
      </c>
      <c r="S137" s="86">
        <f t="shared" si="150"/>
        <v>85800</v>
      </c>
      <c r="T137" s="86">
        <f t="shared" si="150"/>
        <v>35845</v>
      </c>
      <c r="U137" s="86">
        <f t="shared" si="150"/>
        <v>35845</v>
      </c>
      <c r="V137" s="177">
        <f>U137/T137</f>
        <v>1</v>
      </c>
      <c r="W137" s="86">
        <f t="shared" si="151"/>
        <v>9000</v>
      </c>
      <c r="X137" s="86">
        <f t="shared" si="151"/>
        <v>9000</v>
      </c>
      <c r="Y137" s="86">
        <f t="shared" si="151"/>
        <v>9000</v>
      </c>
      <c r="Z137" s="177">
        <f>Y137/X137</f>
        <v>1</v>
      </c>
      <c r="AA137" s="86">
        <f t="shared" si="152"/>
        <v>3000</v>
      </c>
      <c r="AB137" s="86">
        <f t="shared" si="152"/>
        <v>18552</v>
      </c>
      <c r="AC137" s="86">
        <f t="shared" si="152"/>
        <v>18552</v>
      </c>
      <c r="AD137" s="177">
        <f>AC137/AB137</f>
        <v>1</v>
      </c>
      <c r="AE137" s="86">
        <f>SUM(AE138)</f>
        <v>0</v>
      </c>
      <c r="AF137" s="86">
        <f>SUM(AF138)</f>
        <v>0</v>
      </c>
      <c r="AG137" s="86">
        <f>AG138+AG159</f>
        <v>252250</v>
      </c>
      <c r="AH137" s="86">
        <f>AH138+AH159</f>
        <v>252250</v>
      </c>
    </row>
    <row r="138" spans="1:34" s="84" customFormat="1" ht="12.75">
      <c r="A138" s="54">
        <v>32</v>
      </c>
      <c r="B138" s="82" t="s">
        <v>18</v>
      </c>
      <c r="C138" s="86">
        <f aca="true" t="shared" si="153" ref="C138:C161">G138+K138+O138+S138+W138+AA138+AE138+AF138</f>
        <v>199500</v>
      </c>
      <c r="D138" s="86">
        <f aca="true" t="shared" si="154" ref="D138:E162">H138+L138+P138+T138+X138+AB138</f>
        <v>108349.59</v>
      </c>
      <c r="E138" s="86">
        <f t="shared" si="154"/>
        <v>86489.26000000001</v>
      </c>
      <c r="F138" s="177">
        <f aca="true" t="shared" si="155" ref="F138:F161">E138/D138</f>
        <v>0.798242614485205</v>
      </c>
      <c r="G138" s="86">
        <f>SUM(G139+G143+G149+G153)</f>
        <v>0</v>
      </c>
      <c r="H138" s="86">
        <f>SUM(H139+H143+H149+H153)</f>
        <v>0</v>
      </c>
      <c r="I138" s="86">
        <f>SUM(I139+I143+I149+I153)</f>
        <v>0</v>
      </c>
      <c r="J138" s="177" t="e">
        <f aca="true" t="shared" si="156" ref="J138:J162">I138/H138</f>
        <v>#DIV/0!</v>
      </c>
      <c r="K138" s="86">
        <f>SUM(K139+K143+K149+K153)</f>
        <v>85000</v>
      </c>
      <c r="L138" s="86">
        <f>SUM(L139+L143+L149+L153)</f>
        <v>27952.59</v>
      </c>
      <c r="M138" s="86">
        <f>SUM(M139+M143+M149+M153)</f>
        <v>16770.77</v>
      </c>
      <c r="N138" s="177">
        <f aca="true" t="shared" si="157" ref="N138:N162">M138/L138</f>
        <v>0.5999719525095886</v>
      </c>
      <c r="O138" s="86">
        <f>SUM(O139+O143+O149+O153)</f>
        <v>16700</v>
      </c>
      <c r="P138" s="86">
        <f>SUM(P139+P143+P149+P153)</f>
        <v>17000</v>
      </c>
      <c r="Q138" s="86">
        <f>SUM(Q139+Q143+Q149+Q153)</f>
        <v>6321.49</v>
      </c>
      <c r="R138" s="189">
        <f aca="true" t="shared" si="158" ref="R138:R162">Q138/P138</f>
        <v>0.37185235294117647</v>
      </c>
      <c r="S138" s="86">
        <f>SUM(S139+S143+S149+S153)</f>
        <v>85800</v>
      </c>
      <c r="T138" s="86">
        <f>SUM(T139+T143+T149+T153)</f>
        <v>35845</v>
      </c>
      <c r="U138" s="86">
        <f>SUM(U139+U143+U149+U153)</f>
        <v>35845</v>
      </c>
      <c r="V138" s="177">
        <f aca="true" t="shared" si="159" ref="V138:V162">U138/T138</f>
        <v>1</v>
      </c>
      <c r="W138" s="86">
        <f>SUM(W139+W143+W149+W153)</f>
        <v>9000</v>
      </c>
      <c r="X138" s="86">
        <f>SUM(X139+X143+X149+X153)</f>
        <v>9000</v>
      </c>
      <c r="Y138" s="86">
        <f>SUM(Y139+Y143+Y149+Y153)</f>
        <v>9000</v>
      </c>
      <c r="Z138" s="177">
        <f aca="true" t="shared" si="160" ref="Z138:Z162">Y138/X138</f>
        <v>1</v>
      </c>
      <c r="AA138" s="86">
        <f>SUM(AA139+AA143+AA149+AA153)</f>
        <v>3000</v>
      </c>
      <c r="AB138" s="86">
        <f>SUM(AB139+AB143+AB149+AB153)</f>
        <v>18552</v>
      </c>
      <c r="AC138" s="86">
        <f>SUM(AC139+AC143+AC149+AC153)</f>
        <v>18552</v>
      </c>
      <c r="AD138" s="177">
        <f aca="true" t="shared" si="161" ref="AD138:AD162">AC138/AB138</f>
        <v>1</v>
      </c>
      <c r="AE138" s="86">
        <f>SUM(AE139+AE143+AE149+AE153)</f>
        <v>0</v>
      </c>
      <c r="AF138" s="86">
        <f>SUM(AF139+AF143+AF149+AF153)</f>
        <v>0</v>
      </c>
      <c r="AG138" s="86">
        <f>C138</f>
        <v>199500</v>
      </c>
      <c r="AH138" s="86">
        <f>AG138</f>
        <v>199500</v>
      </c>
    </row>
    <row r="139" spans="1:34" s="84" customFormat="1" ht="12.75">
      <c r="A139" s="54">
        <v>321</v>
      </c>
      <c r="B139" s="82" t="s">
        <v>19</v>
      </c>
      <c r="C139" s="86">
        <f t="shared" si="153"/>
        <v>5703</v>
      </c>
      <c r="D139" s="86">
        <f t="shared" si="154"/>
        <v>9203</v>
      </c>
      <c r="E139" s="86">
        <f t="shared" si="154"/>
        <v>7685.68</v>
      </c>
      <c r="F139" s="177">
        <f t="shared" si="155"/>
        <v>0.835127675757905</v>
      </c>
      <c r="G139" s="86">
        <f>SUM(G140)</f>
        <v>0</v>
      </c>
      <c r="H139" s="86">
        <f>SUM(H140)</f>
        <v>0</v>
      </c>
      <c r="I139" s="86">
        <f>SUM(I140)</f>
        <v>0</v>
      </c>
      <c r="J139" s="177" t="e">
        <f t="shared" si="156"/>
        <v>#DIV/0!</v>
      </c>
      <c r="K139" s="86">
        <f>SUM(K140)</f>
        <v>0</v>
      </c>
      <c r="L139" s="86">
        <f>SUM(L140)</f>
        <v>0</v>
      </c>
      <c r="M139" s="86">
        <f>SUM(M140)</f>
        <v>0</v>
      </c>
      <c r="N139" s="177" t="e">
        <f t="shared" si="157"/>
        <v>#DIV/0!</v>
      </c>
      <c r="O139" s="86">
        <f>SUM(O140+O141+O142)</f>
        <v>4903</v>
      </c>
      <c r="P139" s="86">
        <f>SUM(P140+P141+P142)</f>
        <v>5203</v>
      </c>
      <c r="Q139" s="86">
        <f>SUM(Q140+Q141+Q142)</f>
        <v>3685.68</v>
      </c>
      <c r="R139" s="189">
        <f t="shared" si="158"/>
        <v>0.7083759369594465</v>
      </c>
      <c r="S139" s="86">
        <f>SUM(S140)</f>
        <v>800</v>
      </c>
      <c r="T139" s="86">
        <f>SUM(T140)</f>
        <v>4000</v>
      </c>
      <c r="U139" s="86">
        <f>SUM(U140)</f>
        <v>4000</v>
      </c>
      <c r="V139" s="177">
        <f t="shared" si="159"/>
        <v>1</v>
      </c>
      <c r="W139" s="86">
        <f>SUM(W140)</f>
        <v>0</v>
      </c>
      <c r="X139" s="86">
        <f>SUM(X140)</f>
        <v>0</v>
      </c>
      <c r="Y139" s="86">
        <f>SUM(Y140)</f>
        <v>0</v>
      </c>
      <c r="Z139" s="177" t="e">
        <f t="shared" si="160"/>
        <v>#DIV/0!</v>
      </c>
      <c r="AA139" s="86">
        <f>SUM(AA140)</f>
        <v>0</v>
      </c>
      <c r="AB139" s="86">
        <f>SUM(AB140)</f>
        <v>0</v>
      </c>
      <c r="AC139" s="86">
        <f>SUM(AC140)</f>
        <v>0</v>
      </c>
      <c r="AD139" s="177" t="e">
        <f t="shared" si="161"/>
        <v>#DIV/0!</v>
      </c>
      <c r="AE139" s="86">
        <f>SUM(AE140)</f>
        <v>0</v>
      </c>
      <c r="AF139" s="86">
        <f>SUM(AF140)</f>
        <v>0</v>
      </c>
      <c r="AG139" s="86">
        <f>SUM(AG140)</f>
        <v>0</v>
      </c>
      <c r="AH139" s="86">
        <f>SUM(AH140)</f>
        <v>0</v>
      </c>
    </row>
    <row r="140" spans="1:34" ht="12.75">
      <c r="A140" s="108">
        <v>3211</v>
      </c>
      <c r="B140" s="76" t="s">
        <v>92</v>
      </c>
      <c r="C140" s="88">
        <f t="shared" si="153"/>
        <v>4503</v>
      </c>
      <c r="D140" s="88">
        <f t="shared" si="154"/>
        <v>7703</v>
      </c>
      <c r="E140" s="88">
        <f t="shared" si="154"/>
        <v>7125.68</v>
      </c>
      <c r="F140" s="177">
        <f t="shared" si="155"/>
        <v>0.9250525769180838</v>
      </c>
      <c r="G140" s="88"/>
      <c r="H140" s="88"/>
      <c r="I140" s="88"/>
      <c r="J140" s="177" t="e">
        <f t="shared" si="156"/>
        <v>#DIV/0!</v>
      </c>
      <c r="K140" s="88"/>
      <c r="L140" s="88"/>
      <c r="M140" s="88"/>
      <c r="N140" s="177" t="e">
        <f t="shared" si="157"/>
        <v>#DIV/0!</v>
      </c>
      <c r="O140" s="88">
        <v>3703</v>
      </c>
      <c r="P140" s="88">
        <v>3703</v>
      </c>
      <c r="Q140" s="88">
        <v>3125.68</v>
      </c>
      <c r="R140" s="189">
        <f t="shared" si="158"/>
        <v>0.8440939778557925</v>
      </c>
      <c r="S140" s="88">
        <v>800</v>
      </c>
      <c r="T140" s="88">
        <v>4000</v>
      </c>
      <c r="U140" s="88">
        <v>4000</v>
      </c>
      <c r="V140" s="177">
        <f t="shared" si="159"/>
        <v>1</v>
      </c>
      <c r="W140" s="88"/>
      <c r="X140" s="88"/>
      <c r="Y140" s="88"/>
      <c r="Z140" s="177" t="e">
        <f t="shared" si="160"/>
        <v>#DIV/0!</v>
      </c>
      <c r="AA140" s="88">
        <v>0</v>
      </c>
      <c r="AB140" s="88">
        <v>0</v>
      </c>
      <c r="AC140" s="88">
        <v>0</v>
      </c>
      <c r="AD140" s="177" t="e">
        <f t="shared" si="161"/>
        <v>#DIV/0!</v>
      </c>
      <c r="AE140" s="88"/>
      <c r="AF140" s="88"/>
      <c r="AG140" s="88"/>
      <c r="AH140" s="88"/>
    </row>
    <row r="141" spans="1:34" ht="12.75">
      <c r="A141" s="108">
        <v>3213</v>
      </c>
      <c r="B141" s="76" t="s">
        <v>93</v>
      </c>
      <c r="C141" s="88">
        <f t="shared" si="153"/>
        <v>100</v>
      </c>
      <c r="D141" s="88">
        <f t="shared" si="154"/>
        <v>400</v>
      </c>
      <c r="E141" s="88">
        <f t="shared" si="154"/>
        <v>400</v>
      </c>
      <c r="F141" s="177">
        <f t="shared" si="155"/>
        <v>1</v>
      </c>
      <c r="G141" s="88"/>
      <c r="H141" s="88"/>
      <c r="I141" s="88"/>
      <c r="J141" s="177" t="e">
        <f t="shared" si="156"/>
        <v>#DIV/0!</v>
      </c>
      <c r="K141" s="88"/>
      <c r="L141" s="88"/>
      <c r="M141" s="88"/>
      <c r="N141" s="177" t="e">
        <f t="shared" si="157"/>
        <v>#DIV/0!</v>
      </c>
      <c r="O141" s="88">
        <v>100</v>
      </c>
      <c r="P141" s="88">
        <v>400</v>
      </c>
      <c r="Q141" s="88">
        <v>400</v>
      </c>
      <c r="R141" s="189">
        <f t="shared" si="158"/>
        <v>1</v>
      </c>
      <c r="S141" s="88"/>
      <c r="T141" s="88"/>
      <c r="U141" s="88"/>
      <c r="V141" s="177" t="e">
        <f t="shared" si="159"/>
        <v>#DIV/0!</v>
      </c>
      <c r="W141" s="88"/>
      <c r="X141" s="88"/>
      <c r="Y141" s="88"/>
      <c r="Z141" s="177" t="e">
        <f t="shared" si="160"/>
        <v>#DIV/0!</v>
      </c>
      <c r="AA141" s="88"/>
      <c r="AB141" s="88"/>
      <c r="AC141" s="88"/>
      <c r="AD141" s="177" t="e">
        <f t="shared" si="161"/>
        <v>#DIV/0!</v>
      </c>
      <c r="AE141" s="88"/>
      <c r="AF141" s="88"/>
      <c r="AG141" s="88"/>
      <c r="AH141" s="88"/>
    </row>
    <row r="142" spans="1:34" ht="12.75">
      <c r="A142" s="108">
        <v>3214</v>
      </c>
      <c r="B142" s="76" t="s">
        <v>94</v>
      </c>
      <c r="C142" s="88">
        <f t="shared" si="153"/>
        <v>1100</v>
      </c>
      <c r="D142" s="88">
        <f t="shared" si="154"/>
        <v>1100</v>
      </c>
      <c r="E142" s="88">
        <f t="shared" si="154"/>
        <v>160</v>
      </c>
      <c r="F142" s="177">
        <f t="shared" si="155"/>
        <v>0.14545454545454545</v>
      </c>
      <c r="G142" s="88"/>
      <c r="H142" s="88"/>
      <c r="I142" s="88"/>
      <c r="J142" s="177" t="e">
        <f t="shared" si="156"/>
        <v>#DIV/0!</v>
      </c>
      <c r="K142" s="88"/>
      <c r="L142" s="88"/>
      <c r="M142" s="88"/>
      <c r="N142" s="177" t="e">
        <f t="shared" si="157"/>
        <v>#DIV/0!</v>
      </c>
      <c r="O142" s="88">
        <v>1100</v>
      </c>
      <c r="P142" s="88">
        <v>1100</v>
      </c>
      <c r="Q142" s="88">
        <v>160</v>
      </c>
      <c r="R142" s="189">
        <f t="shared" si="158"/>
        <v>0.14545454545454545</v>
      </c>
      <c r="S142" s="88"/>
      <c r="T142" s="88"/>
      <c r="U142" s="88"/>
      <c r="V142" s="177" t="e">
        <f t="shared" si="159"/>
        <v>#DIV/0!</v>
      </c>
      <c r="W142" s="88"/>
      <c r="X142" s="88"/>
      <c r="Y142" s="88"/>
      <c r="Z142" s="177" t="e">
        <f t="shared" si="160"/>
        <v>#DIV/0!</v>
      </c>
      <c r="AA142" s="88"/>
      <c r="AB142" s="88"/>
      <c r="AC142" s="88"/>
      <c r="AD142" s="177" t="e">
        <f t="shared" si="161"/>
        <v>#DIV/0!</v>
      </c>
      <c r="AE142" s="88"/>
      <c r="AF142" s="88"/>
      <c r="AG142" s="88"/>
      <c r="AH142" s="88"/>
    </row>
    <row r="143" spans="1:34" s="84" customFormat="1" ht="12.75">
      <c r="A143" s="54">
        <v>322</v>
      </c>
      <c r="B143" s="82" t="s">
        <v>20</v>
      </c>
      <c r="C143" s="86">
        <f t="shared" si="153"/>
        <v>19197</v>
      </c>
      <c r="D143" s="86">
        <f t="shared" si="154"/>
        <v>26349</v>
      </c>
      <c r="E143" s="86">
        <f t="shared" si="154"/>
        <v>20374.96</v>
      </c>
      <c r="F143" s="177">
        <f t="shared" si="155"/>
        <v>0.7732726099662226</v>
      </c>
      <c r="G143" s="86">
        <f>SUM(G146)</f>
        <v>0</v>
      </c>
      <c r="H143" s="86">
        <f>SUM(H146)</f>
        <v>0</v>
      </c>
      <c r="I143" s="86">
        <f>SUM(I146)</f>
        <v>0</v>
      </c>
      <c r="J143" s="177" t="e">
        <f t="shared" si="156"/>
        <v>#DIV/0!</v>
      </c>
      <c r="K143" s="86">
        <f>K146+K147</f>
        <v>10000</v>
      </c>
      <c r="L143" s="86">
        <f>L146+L147</f>
        <v>0</v>
      </c>
      <c r="M143" s="86">
        <f>M146+M147</f>
        <v>0</v>
      </c>
      <c r="N143" s="177" t="e">
        <f t="shared" si="157"/>
        <v>#DIV/0!</v>
      </c>
      <c r="O143" s="86">
        <f>SUM(O144:O148)</f>
        <v>7797</v>
      </c>
      <c r="P143" s="86">
        <f>SUM(P144:P148)</f>
        <v>7797</v>
      </c>
      <c r="Q143" s="86">
        <f>SUM(Q144:Q148)</f>
        <v>1822.96</v>
      </c>
      <c r="R143" s="189">
        <f t="shared" si="158"/>
        <v>0.23380274464537643</v>
      </c>
      <c r="S143" s="86">
        <f>SUM(S146)</f>
        <v>0</v>
      </c>
      <c r="T143" s="86">
        <f>SUM(T146)</f>
        <v>0</v>
      </c>
      <c r="U143" s="86">
        <f>SUM(U146)</f>
        <v>0</v>
      </c>
      <c r="V143" s="177" t="e">
        <f t="shared" si="159"/>
        <v>#DIV/0!</v>
      </c>
      <c r="W143" s="86">
        <f>SUM(W146)</f>
        <v>0</v>
      </c>
      <c r="X143" s="86">
        <f>SUM(X146)</f>
        <v>0</v>
      </c>
      <c r="Y143" s="86">
        <f>SUM(Y146)</f>
        <v>0</v>
      </c>
      <c r="Z143" s="177" t="e">
        <f t="shared" si="160"/>
        <v>#DIV/0!</v>
      </c>
      <c r="AA143" s="86">
        <f>SUM(AA144:AA148)</f>
        <v>1400</v>
      </c>
      <c r="AB143" s="86">
        <f>SUM(AB144:AB148)</f>
        <v>18552</v>
      </c>
      <c r="AC143" s="86">
        <f>SUM(AC144:AC148)</f>
        <v>18552</v>
      </c>
      <c r="AD143" s="177">
        <f t="shared" si="161"/>
        <v>1</v>
      </c>
      <c r="AE143" s="86">
        <f>SUM(AE146)</f>
        <v>0</v>
      </c>
      <c r="AF143" s="86">
        <f>SUM(AF146)</f>
        <v>0</v>
      </c>
      <c r="AG143" s="86">
        <f>SUM(AG146)</f>
        <v>0</v>
      </c>
      <c r="AH143" s="86">
        <f>SUM(AH146)</f>
        <v>0</v>
      </c>
    </row>
    <row r="144" spans="1:34" s="84" customFormat="1" ht="12.75">
      <c r="A144" s="108">
        <v>3221</v>
      </c>
      <c r="B144" s="76" t="s">
        <v>140</v>
      </c>
      <c r="C144" s="88">
        <f t="shared" si="153"/>
        <v>3700</v>
      </c>
      <c r="D144" s="88">
        <f t="shared" si="154"/>
        <v>3580</v>
      </c>
      <c r="E144" s="88">
        <f t="shared" si="154"/>
        <v>105.96000000000001</v>
      </c>
      <c r="F144" s="177">
        <f t="shared" si="155"/>
        <v>0.029597765363128494</v>
      </c>
      <c r="G144" s="86"/>
      <c r="H144" s="86"/>
      <c r="I144" s="86"/>
      <c r="J144" s="177" t="e">
        <f t="shared" si="156"/>
        <v>#DIV/0!</v>
      </c>
      <c r="K144" s="86"/>
      <c r="L144" s="86"/>
      <c r="M144" s="86"/>
      <c r="N144" s="177" t="e">
        <f t="shared" si="157"/>
        <v>#DIV/0!</v>
      </c>
      <c r="O144" s="88">
        <v>3500</v>
      </c>
      <c r="P144" s="88">
        <v>3500</v>
      </c>
      <c r="Q144" s="88">
        <v>25.96</v>
      </c>
      <c r="R144" s="189">
        <f t="shared" si="158"/>
        <v>0.007417142857142857</v>
      </c>
      <c r="S144" s="86"/>
      <c r="T144" s="86"/>
      <c r="U144" s="86"/>
      <c r="V144" s="177" t="e">
        <f t="shared" si="159"/>
        <v>#DIV/0!</v>
      </c>
      <c r="W144" s="86"/>
      <c r="X144" s="86"/>
      <c r="Y144" s="86"/>
      <c r="Z144" s="177" t="e">
        <f t="shared" si="160"/>
        <v>#DIV/0!</v>
      </c>
      <c r="AA144" s="88">
        <v>200</v>
      </c>
      <c r="AB144" s="88">
        <v>80</v>
      </c>
      <c r="AC144" s="88">
        <v>80</v>
      </c>
      <c r="AD144" s="177">
        <f t="shared" si="161"/>
        <v>1</v>
      </c>
      <c r="AE144" s="86"/>
      <c r="AF144" s="86"/>
      <c r="AG144" s="86"/>
      <c r="AH144" s="86"/>
    </row>
    <row r="145" spans="1:34" s="84" customFormat="1" ht="12.75">
      <c r="A145" s="108">
        <v>3222</v>
      </c>
      <c r="B145" s="76" t="s">
        <v>123</v>
      </c>
      <c r="C145" s="88">
        <f t="shared" si="153"/>
        <v>500</v>
      </c>
      <c r="D145" s="88">
        <f t="shared" si="154"/>
        <v>500</v>
      </c>
      <c r="E145" s="88">
        <f t="shared" si="154"/>
        <v>0</v>
      </c>
      <c r="F145" s="177">
        <f t="shared" si="155"/>
        <v>0</v>
      </c>
      <c r="G145" s="86"/>
      <c r="H145" s="86"/>
      <c r="I145" s="86"/>
      <c r="J145" s="177" t="e">
        <f t="shared" si="156"/>
        <v>#DIV/0!</v>
      </c>
      <c r="K145" s="86"/>
      <c r="L145" s="86"/>
      <c r="M145" s="86"/>
      <c r="N145" s="177" t="e">
        <f t="shared" si="157"/>
        <v>#DIV/0!</v>
      </c>
      <c r="O145" s="88">
        <v>500</v>
      </c>
      <c r="P145" s="88">
        <v>500</v>
      </c>
      <c r="Q145" s="88">
        <v>0</v>
      </c>
      <c r="R145" s="189">
        <f t="shared" si="158"/>
        <v>0</v>
      </c>
      <c r="S145" s="86"/>
      <c r="T145" s="86"/>
      <c r="U145" s="86"/>
      <c r="V145" s="177" t="e">
        <f t="shared" si="159"/>
        <v>#DIV/0!</v>
      </c>
      <c r="W145" s="86"/>
      <c r="X145" s="86"/>
      <c r="Y145" s="86"/>
      <c r="Z145" s="177" t="e">
        <f t="shared" si="160"/>
        <v>#DIV/0!</v>
      </c>
      <c r="AA145" s="86"/>
      <c r="AB145" s="86"/>
      <c r="AC145" s="86"/>
      <c r="AD145" s="177" t="e">
        <f t="shared" si="161"/>
        <v>#DIV/0!</v>
      </c>
      <c r="AE145" s="86"/>
      <c r="AF145" s="86"/>
      <c r="AG145" s="86"/>
      <c r="AH145" s="86"/>
    </row>
    <row r="146" spans="1:34" ht="12.75">
      <c r="A146" s="108">
        <v>3223</v>
      </c>
      <c r="B146" s="76" t="s">
        <v>96</v>
      </c>
      <c r="C146" s="88">
        <f t="shared" si="153"/>
        <v>1797</v>
      </c>
      <c r="D146" s="88">
        <f t="shared" si="154"/>
        <v>1797</v>
      </c>
      <c r="E146" s="88">
        <f t="shared" si="154"/>
        <v>1797</v>
      </c>
      <c r="F146" s="177">
        <f t="shared" si="155"/>
        <v>1</v>
      </c>
      <c r="G146" s="88"/>
      <c r="H146" s="88"/>
      <c r="I146" s="88"/>
      <c r="J146" s="177" t="e">
        <f t="shared" si="156"/>
        <v>#DIV/0!</v>
      </c>
      <c r="K146" s="88"/>
      <c r="L146" s="88"/>
      <c r="M146" s="88"/>
      <c r="N146" s="177" t="e">
        <f t="shared" si="157"/>
        <v>#DIV/0!</v>
      </c>
      <c r="O146" s="88">
        <v>1797</v>
      </c>
      <c r="P146" s="88">
        <v>1797</v>
      </c>
      <c r="Q146" s="88">
        <v>1797</v>
      </c>
      <c r="R146" s="189">
        <f t="shared" si="158"/>
        <v>1</v>
      </c>
      <c r="S146" s="88"/>
      <c r="T146" s="88"/>
      <c r="U146" s="88"/>
      <c r="V146" s="177" t="e">
        <f t="shared" si="159"/>
        <v>#DIV/0!</v>
      </c>
      <c r="W146" s="88"/>
      <c r="X146" s="88"/>
      <c r="Y146" s="88"/>
      <c r="Z146" s="177" t="e">
        <f t="shared" si="160"/>
        <v>#DIV/0!</v>
      </c>
      <c r="AA146" s="88"/>
      <c r="AB146" s="88"/>
      <c r="AC146" s="88"/>
      <c r="AD146" s="177" t="e">
        <f t="shared" si="161"/>
        <v>#DIV/0!</v>
      </c>
      <c r="AE146" s="88"/>
      <c r="AF146" s="88"/>
      <c r="AG146" s="88"/>
      <c r="AH146" s="88"/>
    </row>
    <row r="147" spans="1:34" ht="12.75">
      <c r="A147" s="108">
        <v>3225</v>
      </c>
      <c r="B147" s="76" t="s">
        <v>137</v>
      </c>
      <c r="C147" s="88">
        <f t="shared" si="153"/>
        <v>12200</v>
      </c>
      <c r="D147" s="88">
        <f t="shared" si="154"/>
        <v>19472</v>
      </c>
      <c r="E147" s="88">
        <f t="shared" si="154"/>
        <v>18472</v>
      </c>
      <c r="F147" s="177">
        <f t="shared" si="155"/>
        <v>0.948644207066557</v>
      </c>
      <c r="G147" s="88"/>
      <c r="H147" s="88"/>
      <c r="I147" s="88"/>
      <c r="J147" s="177" t="e">
        <f t="shared" si="156"/>
        <v>#DIV/0!</v>
      </c>
      <c r="K147" s="88">
        <v>10000</v>
      </c>
      <c r="L147" s="88">
        <v>0</v>
      </c>
      <c r="M147" s="88">
        <v>0</v>
      </c>
      <c r="N147" s="177" t="e">
        <f t="shared" si="157"/>
        <v>#DIV/0!</v>
      </c>
      <c r="O147" s="88">
        <v>1000</v>
      </c>
      <c r="P147" s="88">
        <v>1000</v>
      </c>
      <c r="Q147" s="88">
        <v>0</v>
      </c>
      <c r="R147" s="189">
        <f t="shared" si="158"/>
        <v>0</v>
      </c>
      <c r="S147" s="88"/>
      <c r="T147" s="88"/>
      <c r="U147" s="88"/>
      <c r="V147" s="177" t="e">
        <f t="shared" si="159"/>
        <v>#DIV/0!</v>
      </c>
      <c r="W147" s="88"/>
      <c r="X147" s="88"/>
      <c r="Y147" s="88"/>
      <c r="Z147" s="177" t="e">
        <f t="shared" si="160"/>
        <v>#DIV/0!</v>
      </c>
      <c r="AA147" s="88">
        <v>1200</v>
      </c>
      <c r="AB147" s="88">
        <v>18472</v>
      </c>
      <c r="AC147" s="88">
        <v>18472</v>
      </c>
      <c r="AD147" s="177">
        <f t="shared" si="161"/>
        <v>1</v>
      </c>
      <c r="AE147" s="88"/>
      <c r="AF147" s="88"/>
      <c r="AG147" s="88"/>
      <c r="AH147" s="88"/>
    </row>
    <row r="148" spans="1:34" ht="12.75">
      <c r="A148" s="108">
        <v>3227</v>
      </c>
      <c r="B148" s="76" t="s">
        <v>142</v>
      </c>
      <c r="C148" s="88">
        <f t="shared" si="153"/>
        <v>1000</v>
      </c>
      <c r="D148" s="88">
        <f t="shared" si="154"/>
        <v>1000</v>
      </c>
      <c r="E148" s="88">
        <f t="shared" si="154"/>
        <v>0</v>
      </c>
      <c r="F148" s="177">
        <f t="shared" si="155"/>
        <v>0</v>
      </c>
      <c r="G148" s="88"/>
      <c r="H148" s="88"/>
      <c r="I148" s="88"/>
      <c r="J148" s="177" t="e">
        <f t="shared" si="156"/>
        <v>#DIV/0!</v>
      </c>
      <c r="K148" s="88"/>
      <c r="L148" s="88"/>
      <c r="M148" s="88"/>
      <c r="N148" s="177" t="e">
        <f t="shared" si="157"/>
        <v>#DIV/0!</v>
      </c>
      <c r="O148" s="88">
        <v>1000</v>
      </c>
      <c r="P148" s="88">
        <v>1000</v>
      </c>
      <c r="Q148" s="88">
        <v>0</v>
      </c>
      <c r="R148" s="189">
        <f t="shared" si="158"/>
        <v>0</v>
      </c>
      <c r="S148" s="88"/>
      <c r="T148" s="88"/>
      <c r="U148" s="88"/>
      <c r="V148" s="177" t="e">
        <f t="shared" si="159"/>
        <v>#DIV/0!</v>
      </c>
      <c r="W148" s="88"/>
      <c r="X148" s="88"/>
      <c r="Y148" s="88"/>
      <c r="Z148" s="177" t="e">
        <f t="shared" si="160"/>
        <v>#DIV/0!</v>
      </c>
      <c r="AA148" s="88"/>
      <c r="AB148" s="88"/>
      <c r="AC148" s="88"/>
      <c r="AD148" s="177" t="e">
        <f t="shared" si="161"/>
        <v>#DIV/0!</v>
      </c>
      <c r="AE148" s="88"/>
      <c r="AF148" s="88"/>
      <c r="AG148" s="88"/>
      <c r="AH148" s="88"/>
    </row>
    <row r="149" spans="1:34" s="84" customFormat="1" ht="12.75">
      <c r="A149" s="54">
        <v>323</v>
      </c>
      <c r="B149" s="82" t="s">
        <v>21</v>
      </c>
      <c r="C149" s="86">
        <f t="shared" si="153"/>
        <v>30100</v>
      </c>
      <c r="D149" s="86">
        <f>H149+L149+P149+T149+X149+AB149</f>
        <v>37975</v>
      </c>
      <c r="E149" s="86">
        <f t="shared" si="154"/>
        <v>26693.18</v>
      </c>
      <c r="F149" s="177">
        <f t="shared" si="155"/>
        <v>0.7029145490454246</v>
      </c>
      <c r="G149" s="86">
        <f>SUM(G151:G151)</f>
        <v>0</v>
      </c>
      <c r="H149" s="86">
        <f>SUM(H151:H151)</f>
        <v>0</v>
      </c>
      <c r="I149" s="86">
        <f>SUM(I151:I151)</f>
        <v>0</v>
      </c>
      <c r="J149" s="177" t="e">
        <f t="shared" si="156"/>
        <v>#DIV/0!</v>
      </c>
      <c r="K149" s="86">
        <f>SUM(K151:K151)</f>
        <v>0</v>
      </c>
      <c r="L149" s="86">
        <f>L150+L151+L152</f>
        <v>18000</v>
      </c>
      <c r="M149" s="86">
        <f>M150+M151+M152</f>
        <v>6818.18</v>
      </c>
      <c r="N149" s="177">
        <f t="shared" si="157"/>
        <v>0.3787877777777778</v>
      </c>
      <c r="O149" s="86">
        <f>O150+O151</f>
        <v>100</v>
      </c>
      <c r="P149" s="86">
        <f>P150+P151</f>
        <v>100</v>
      </c>
      <c r="Q149" s="86">
        <f>Q150+Q151</f>
        <v>0</v>
      </c>
      <c r="R149" s="189">
        <f t="shared" si="158"/>
        <v>0</v>
      </c>
      <c r="S149" s="86">
        <f>S150+S151</f>
        <v>30000</v>
      </c>
      <c r="T149" s="86">
        <f>T150+T151</f>
        <v>19875</v>
      </c>
      <c r="U149" s="86">
        <f>U150+U151</f>
        <v>19875</v>
      </c>
      <c r="V149" s="177">
        <f t="shared" si="159"/>
        <v>1</v>
      </c>
      <c r="W149" s="86">
        <f aca="true" t="shared" si="162" ref="W149:AH149">SUM(W151:W151)</f>
        <v>0</v>
      </c>
      <c r="X149" s="86">
        <f t="shared" si="162"/>
        <v>0</v>
      </c>
      <c r="Y149" s="86">
        <f t="shared" si="162"/>
        <v>0</v>
      </c>
      <c r="Z149" s="177" t="e">
        <f t="shared" si="160"/>
        <v>#DIV/0!</v>
      </c>
      <c r="AA149" s="86">
        <f t="shared" si="162"/>
        <v>0</v>
      </c>
      <c r="AB149" s="86">
        <f t="shared" si="162"/>
        <v>0</v>
      </c>
      <c r="AC149" s="86">
        <f t="shared" si="162"/>
        <v>0</v>
      </c>
      <c r="AD149" s="177" t="e">
        <f t="shared" si="161"/>
        <v>#DIV/0!</v>
      </c>
      <c r="AE149" s="86">
        <f t="shared" si="162"/>
        <v>0</v>
      </c>
      <c r="AF149" s="86">
        <f t="shared" si="162"/>
        <v>0</v>
      </c>
      <c r="AG149" s="86">
        <f t="shared" si="162"/>
        <v>0</v>
      </c>
      <c r="AH149" s="86">
        <f t="shared" si="162"/>
        <v>0</v>
      </c>
    </row>
    <row r="150" spans="1:34" s="84" customFormat="1" ht="12.75">
      <c r="A150" s="108">
        <v>3231</v>
      </c>
      <c r="B150" s="76" t="s">
        <v>99</v>
      </c>
      <c r="C150" s="88">
        <f t="shared" si="153"/>
        <v>30000</v>
      </c>
      <c r="D150" s="88">
        <f t="shared" si="154"/>
        <v>19875</v>
      </c>
      <c r="E150" s="88">
        <f t="shared" si="154"/>
        <v>19875</v>
      </c>
      <c r="F150" s="177">
        <f t="shared" si="155"/>
        <v>1</v>
      </c>
      <c r="G150" s="88"/>
      <c r="H150" s="88"/>
      <c r="I150" s="88"/>
      <c r="J150" s="177" t="e">
        <f t="shared" si="156"/>
        <v>#DIV/0!</v>
      </c>
      <c r="K150" s="88"/>
      <c r="L150" s="88"/>
      <c r="M150" s="88"/>
      <c r="N150" s="177" t="e">
        <f t="shared" si="157"/>
        <v>#DIV/0!</v>
      </c>
      <c r="O150" s="88">
        <v>0</v>
      </c>
      <c r="P150" s="88">
        <v>0</v>
      </c>
      <c r="Q150" s="88">
        <v>0</v>
      </c>
      <c r="R150" s="189" t="e">
        <f t="shared" si="158"/>
        <v>#DIV/0!</v>
      </c>
      <c r="S150" s="88">
        <v>30000</v>
      </c>
      <c r="T150" s="88">
        <v>19875</v>
      </c>
      <c r="U150" s="88">
        <v>19875</v>
      </c>
      <c r="V150" s="177">
        <f t="shared" si="159"/>
        <v>1</v>
      </c>
      <c r="W150" s="88"/>
      <c r="X150" s="88"/>
      <c r="Y150" s="88"/>
      <c r="Z150" s="177" t="e">
        <f t="shared" si="160"/>
        <v>#DIV/0!</v>
      </c>
      <c r="AA150" s="88"/>
      <c r="AB150" s="88"/>
      <c r="AC150" s="88"/>
      <c r="AD150" s="177" t="e">
        <f t="shared" si="161"/>
        <v>#DIV/0!</v>
      </c>
      <c r="AE150" s="88"/>
      <c r="AF150" s="88"/>
      <c r="AG150" s="88"/>
      <c r="AH150" s="88"/>
    </row>
    <row r="151" spans="1:34" ht="12.75">
      <c r="A151" s="108">
        <v>3234</v>
      </c>
      <c r="B151" s="76" t="s">
        <v>100</v>
      </c>
      <c r="C151" s="88">
        <f t="shared" si="153"/>
        <v>100</v>
      </c>
      <c r="D151" s="88">
        <f t="shared" si="154"/>
        <v>100</v>
      </c>
      <c r="E151" s="88">
        <f t="shared" si="154"/>
        <v>0</v>
      </c>
      <c r="F151" s="177">
        <f t="shared" si="155"/>
        <v>0</v>
      </c>
      <c r="G151" s="88"/>
      <c r="H151" s="88"/>
      <c r="I151" s="88"/>
      <c r="J151" s="177" t="e">
        <f t="shared" si="156"/>
        <v>#DIV/0!</v>
      </c>
      <c r="K151" s="88"/>
      <c r="L151" s="88"/>
      <c r="M151" s="88"/>
      <c r="N151" s="177" t="e">
        <f t="shared" si="157"/>
        <v>#DIV/0!</v>
      </c>
      <c r="O151" s="88">
        <v>100</v>
      </c>
      <c r="P151" s="88">
        <v>100</v>
      </c>
      <c r="Q151" s="88">
        <v>0</v>
      </c>
      <c r="R151" s="189">
        <f t="shared" si="158"/>
        <v>0</v>
      </c>
      <c r="S151" s="88"/>
      <c r="T151" s="88"/>
      <c r="U151" s="88"/>
      <c r="V151" s="177" t="e">
        <f t="shared" si="159"/>
        <v>#DIV/0!</v>
      </c>
      <c r="W151" s="88"/>
      <c r="X151" s="88"/>
      <c r="Y151" s="88"/>
      <c r="Z151" s="177" t="e">
        <f t="shared" si="160"/>
        <v>#DIV/0!</v>
      </c>
      <c r="AA151" s="88"/>
      <c r="AB151" s="88"/>
      <c r="AC151" s="88"/>
      <c r="AD151" s="177" t="e">
        <f t="shared" si="161"/>
        <v>#DIV/0!</v>
      </c>
      <c r="AE151" s="88"/>
      <c r="AF151" s="88"/>
      <c r="AG151" s="88"/>
      <c r="AH151" s="88"/>
    </row>
    <row r="152" spans="1:34" ht="12.75">
      <c r="A152" s="108">
        <v>3236</v>
      </c>
      <c r="B152" s="76" t="s">
        <v>202</v>
      </c>
      <c r="C152" s="88">
        <v>0</v>
      </c>
      <c r="D152" s="88">
        <f t="shared" si="154"/>
        <v>18000</v>
      </c>
      <c r="E152" s="88">
        <f>M152</f>
        <v>6818.18</v>
      </c>
      <c r="F152" s="177">
        <f t="shared" si="155"/>
        <v>0.3787877777777778</v>
      </c>
      <c r="G152" s="88"/>
      <c r="H152" s="88"/>
      <c r="I152" s="88"/>
      <c r="J152" s="177"/>
      <c r="K152" s="88"/>
      <c r="L152" s="88">
        <v>18000</v>
      </c>
      <c r="M152" s="88">
        <v>6818.18</v>
      </c>
      <c r="N152" s="177">
        <f t="shared" si="157"/>
        <v>0.3787877777777778</v>
      </c>
      <c r="O152" s="88"/>
      <c r="P152" s="88"/>
      <c r="Q152" s="88"/>
      <c r="R152" s="189"/>
      <c r="S152" s="88"/>
      <c r="T152" s="88"/>
      <c r="U152" s="88"/>
      <c r="V152" s="177"/>
      <c r="W152" s="88"/>
      <c r="X152" s="88"/>
      <c r="Y152" s="88"/>
      <c r="Z152" s="177"/>
      <c r="AA152" s="88"/>
      <c r="AB152" s="88"/>
      <c r="AC152" s="88"/>
      <c r="AD152" s="177"/>
      <c r="AE152" s="88"/>
      <c r="AF152" s="88"/>
      <c r="AG152" s="88"/>
      <c r="AH152" s="88"/>
    </row>
    <row r="153" spans="1:34" s="84" customFormat="1" ht="27.75" customHeight="1">
      <c r="A153" s="54">
        <v>329</v>
      </c>
      <c r="B153" s="82" t="s">
        <v>105</v>
      </c>
      <c r="C153" s="86">
        <f>G153+K153+O153+S153+W153+AA153+AE153+AF153</f>
        <v>144500</v>
      </c>
      <c r="D153" s="86">
        <f>H153+L153+P153+T153+X153+AB153</f>
        <v>34822.59</v>
      </c>
      <c r="E153" s="86">
        <f t="shared" si="154"/>
        <v>31735.440000000002</v>
      </c>
      <c r="F153" s="177">
        <f t="shared" si="155"/>
        <v>0.9113463415558695</v>
      </c>
      <c r="G153" s="86">
        <f>SUM(G158)</f>
        <v>0</v>
      </c>
      <c r="H153" s="86">
        <f>SUM(H158)</f>
        <v>0</v>
      </c>
      <c r="I153" s="86">
        <f>SUM(I158)</f>
        <v>0</v>
      </c>
      <c r="J153" s="177" t="e">
        <f t="shared" si="156"/>
        <v>#DIV/0!</v>
      </c>
      <c r="K153" s="86">
        <f>K156+K158+K157</f>
        <v>75000</v>
      </c>
      <c r="L153" s="86">
        <f>L156+L158+L157</f>
        <v>9952.59</v>
      </c>
      <c r="M153" s="86">
        <f>M156+M158+M157</f>
        <v>9952.59</v>
      </c>
      <c r="N153" s="177">
        <f t="shared" si="157"/>
        <v>1</v>
      </c>
      <c r="O153" s="86">
        <f>SUM(O154:O158)</f>
        <v>3900</v>
      </c>
      <c r="P153" s="86">
        <f>SUM(P154:P158)</f>
        <v>3900</v>
      </c>
      <c r="Q153" s="86">
        <f>SUM(Q154:Q158)</f>
        <v>812.85</v>
      </c>
      <c r="R153" s="189">
        <f t="shared" si="158"/>
        <v>0.20842307692307693</v>
      </c>
      <c r="S153" s="86">
        <f>SUM(S158)</f>
        <v>55000</v>
      </c>
      <c r="T153" s="86">
        <f>SUM(T158)</f>
        <v>11970</v>
      </c>
      <c r="U153" s="86">
        <f>SUM(U158)</f>
        <v>11970</v>
      </c>
      <c r="V153" s="177">
        <f t="shared" si="159"/>
        <v>1</v>
      </c>
      <c r="W153" s="86">
        <f>SUM(W158)</f>
        <v>9000</v>
      </c>
      <c r="X153" s="86">
        <f>SUM(X158)</f>
        <v>9000</v>
      </c>
      <c r="Y153" s="86">
        <f>SUM(Y158)</f>
        <v>9000</v>
      </c>
      <c r="Z153" s="177">
        <f t="shared" si="160"/>
        <v>1</v>
      </c>
      <c r="AA153" s="86">
        <f>SUM(AA158)</f>
        <v>1600</v>
      </c>
      <c r="AB153" s="86">
        <f>SUM(AB158)</f>
        <v>0</v>
      </c>
      <c r="AC153" s="86">
        <f>SUM(AC158)</f>
        <v>0</v>
      </c>
      <c r="AD153" s="177" t="e">
        <f t="shared" si="161"/>
        <v>#DIV/0!</v>
      </c>
      <c r="AE153" s="86">
        <f>SUM(AE158)</f>
        <v>0</v>
      </c>
      <c r="AF153" s="86">
        <f>SUM(AF158)</f>
        <v>0</v>
      </c>
      <c r="AG153" s="86">
        <f>SUM(AG158)</f>
        <v>0</v>
      </c>
      <c r="AH153" s="86">
        <f>SUM(AH158)</f>
        <v>0</v>
      </c>
    </row>
    <row r="154" spans="1:34" s="84" customFormat="1" ht="12.75">
      <c r="A154" s="108">
        <v>3293</v>
      </c>
      <c r="B154" s="76" t="s">
        <v>107</v>
      </c>
      <c r="C154" s="88">
        <f t="shared" si="153"/>
        <v>1500</v>
      </c>
      <c r="D154" s="88">
        <f t="shared" si="154"/>
        <v>1500</v>
      </c>
      <c r="E154" s="88">
        <f t="shared" si="154"/>
        <v>0</v>
      </c>
      <c r="F154" s="177">
        <f t="shared" si="155"/>
        <v>0</v>
      </c>
      <c r="G154" s="86"/>
      <c r="H154" s="86"/>
      <c r="I154" s="86"/>
      <c r="J154" s="177" t="e">
        <f t="shared" si="156"/>
        <v>#DIV/0!</v>
      </c>
      <c r="K154" s="86"/>
      <c r="L154" s="86"/>
      <c r="M154" s="86"/>
      <c r="N154" s="177" t="e">
        <f t="shared" si="157"/>
        <v>#DIV/0!</v>
      </c>
      <c r="O154" s="88">
        <v>1500</v>
      </c>
      <c r="P154" s="88">
        <v>1500</v>
      </c>
      <c r="Q154" s="88">
        <v>0</v>
      </c>
      <c r="R154" s="189">
        <f t="shared" si="158"/>
        <v>0</v>
      </c>
      <c r="S154" s="86"/>
      <c r="T154" s="86"/>
      <c r="U154" s="86"/>
      <c r="V154" s="177" t="e">
        <f t="shared" si="159"/>
        <v>#DIV/0!</v>
      </c>
      <c r="W154" s="86"/>
      <c r="X154" s="86"/>
      <c r="Y154" s="86"/>
      <c r="Z154" s="177" t="e">
        <f t="shared" si="160"/>
        <v>#DIV/0!</v>
      </c>
      <c r="AA154" s="86"/>
      <c r="AB154" s="86"/>
      <c r="AC154" s="86"/>
      <c r="AD154" s="177" t="e">
        <f t="shared" si="161"/>
        <v>#DIV/0!</v>
      </c>
      <c r="AE154" s="86"/>
      <c r="AF154" s="86"/>
      <c r="AG154" s="86"/>
      <c r="AH154" s="86"/>
    </row>
    <row r="155" spans="1:34" s="84" customFormat="1" ht="12.75">
      <c r="A155" s="108">
        <v>3294</v>
      </c>
      <c r="B155" s="76" t="s">
        <v>143</v>
      </c>
      <c r="C155" s="88">
        <f t="shared" si="153"/>
        <v>50</v>
      </c>
      <c r="D155" s="88">
        <f t="shared" si="154"/>
        <v>50</v>
      </c>
      <c r="E155" s="88">
        <f t="shared" si="154"/>
        <v>0</v>
      </c>
      <c r="F155" s="177">
        <f t="shared" si="155"/>
        <v>0</v>
      </c>
      <c r="G155" s="86"/>
      <c r="H155" s="86"/>
      <c r="I155" s="86"/>
      <c r="J155" s="177" t="e">
        <f t="shared" si="156"/>
        <v>#DIV/0!</v>
      </c>
      <c r="K155" s="86"/>
      <c r="L155" s="86"/>
      <c r="M155" s="86"/>
      <c r="N155" s="177" t="e">
        <f t="shared" si="157"/>
        <v>#DIV/0!</v>
      </c>
      <c r="O155" s="88">
        <v>50</v>
      </c>
      <c r="P155" s="88">
        <v>50</v>
      </c>
      <c r="Q155" s="88">
        <v>0</v>
      </c>
      <c r="R155" s="189">
        <f t="shared" si="158"/>
        <v>0</v>
      </c>
      <c r="S155" s="86"/>
      <c r="T155" s="86"/>
      <c r="U155" s="86"/>
      <c r="V155" s="177" t="e">
        <f t="shared" si="159"/>
        <v>#DIV/0!</v>
      </c>
      <c r="W155" s="86"/>
      <c r="X155" s="86"/>
      <c r="Y155" s="86"/>
      <c r="Z155" s="177" t="e">
        <f t="shared" si="160"/>
        <v>#DIV/0!</v>
      </c>
      <c r="AA155" s="86"/>
      <c r="AB155" s="86"/>
      <c r="AC155" s="86"/>
      <c r="AD155" s="177" t="e">
        <f t="shared" si="161"/>
        <v>#DIV/0!</v>
      </c>
      <c r="AE155" s="86"/>
      <c r="AF155" s="86"/>
      <c r="AG155" s="86"/>
      <c r="AH155" s="86"/>
    </row>
    <row r="156" spans="1:34" s="84" customFormat="1" ht="12.75">
      <c r="A156" s="108">
        <v>3295</v>
      </c>
      <c r="B156" s="76" t="s">
        <v>138</v>
      </c>
      <c r="C156" s="88">
        <f t="shared" si="153"/>
        <v>15250</v>
      </c>
      <c r="D156" s="88">
        <f t="shared" si="154"/>
        <v>10202.59</v>
      </c>
      <c r="E156" s="88">
        <f t="shared" si="154"/>
        <v>9952.59</v>
      </c>
      <c r="F156" s="177">
        <f t="shared" si="155"/>
        <v>0.975496418066393</v>
      </c>
      <c r="G156" s="86"/>
      <c r="H156" s="86"/>
      <c r="I156" s="86"/>
      <c r="J156" s="177" t="e">
        <f t="shared" si="156"/>
        <v>#DIV/0!</v>
      </c>
      <c r="K156" s="88">
        <v>15000</v>
      </c>
      <c r="L156" s="88">
        <v>9952.59</v>
      </c>
      <c r="M156" s="88">
        <v>9952.59</v>
      </c>
      <c r="N156" s="177">
        <f t="shared" si="157"/>
        <v>1</v>
      </c>
      <c r="O156" s="88">
        <v>250</v>
      </c>
      <c r="P156" s="88">
        <v>250</v>
      </c>
      <c r="Q156" s="88">
        <v>0</v>
      </c>
      <c r="R156" s="189">
        <f t="shared" si="158"/>
        <v>0</v>
      </c>
      <c r="S156" s="86"/>
      <c r="T156" s="86"/>
      <c r="U156" s="86"/>
      <c r="V156" s="177" t="e">
        <f t="shared" si="159"/>
        <v>#DIV/0!</v>
      </c>
      <c r="W156" s="86"/>
      <c r="X156" s="86"/>
      <c r="Y156" s="86"/>
      <c r="Z156" s="177" t="e">
        <f t="shared" si="160"/>
        <v>#DIV/0!</v>
      </c>
      <c r="AA156" s="86"/>
      <c r="AB156" s="86"/>
      <c r="AC156" s="86"/>
      <c r="AD156" s="177" t="e">
        <f t="shared" si="161"/>
        <v>#DIV/0!</v>
      </c>
      <c r="AE156" s="86"/>
      <c r="AF156" s="86"/>
      <c r="AG156" s="86"/>
      <c r="AH156" s="86"/>
    </row>
    <row r="157" spans="1:34" s="84" customFormat="1" ht="12.75">
      <c r="A157" s="108">
        <v>3296</v>
      </c>
      <c r="B157" s="76" t="s">
        <v>184</v>
      </c>
      <c r="C157" s="88">
        <f t="shared" si="153"/>
        <v>60100</v>
      </c>
      <c r="D157" s="88">
        <f t="shared" si="154"/>
        <v>100</v>
      </c>
      <c r="E157" s="88">
        <f t="shared" si="154"/>
        <v>0</v>
      </c>
      <c r="F157" s="177">
        <f t="shared" si="155"/>
        <v>0</v>
      </c>
      <c r="G157" s="86"/>
      <c r="H157" s="86"/>
      <c r="I157" s="86"/>
      <c r="J157" s="177" t="e">
        <f t="shared" si="156"/>
        <v>#DIV/0!</v>
      </c>
      <c r="K157" s="88">
        <v>60000</v>
      </c>
      <c r="L157" s="88">
        <v>0</v>
      </c>
      <c r="M157" s="88">
        <v>0</v>
      </c>
      <c r="N157" s="177" t="e">
        <f t="shared" si="157"/>
        <v>#DIV/0!</v>
      </c>
      <c r="O157" s="88">
        <v>100</v>
      </c>
      <c r="P157" s="88">
        <v>100</v>
      </c>
      <c r="Q157" s="88">
        <v>0</v>
      </c>
      <c r="R157" s="189">
        <f t="shared" si="158"/>
        <v>0</v>
      </c>
      <c r="S157" s="86"/>
      <c r="T157" s="86"/>
      <c r="U157" s="86"/>
      <c r="V157" s="177" t="e">
        <f t="shared" si="159"/>
        <v>#DIV/0!</v>
      </c>
      <c r="W157" s="86"/>
      <c r="X157" s="86"/>
      <c r="Y157" s="86"/>
      <c r="Z157" s="177" t="e">
        <f t="shared" si="160"/>
        <v>#DIV/0!</v>
      </c>
      <c r="AA157" s="86"/>
      <c r="AB157" s="86"/>
      <c r="AC157" s="86"/>
      <c r="AD157" s="177" t="e">
        <f t="shared" si="161"/>
        <v>#DIV/0!</v>
      </c>
      <c r="AE157" s="86"/>
      <c r="AF157" s="86"/>
      <c r="AG157" s="86"/>
      <c r="AH157" s="86"/>
    </row>
    <row r="158" spans="1:34" ht="12.75">
      <c r="A158" s="108">
        <v>3299</v>
      </c>
      <c r="B158" s="76" t="s">
        <v>105</v>
      </c>
      <c r="C158" s="88">
        <f t="shared" si="153"/>
        <v>67600</v>
      </c>
      <c r="D158" s="88">
        <f t="shared" si="154"/>
        <v>22970</v>
      </c>
      <c r="E158" s="88">
        <f t="shared" si="154"/>
        <v>21782.85</v>
      </c>
      <c r="F158" s="177">
        <f t="shared" si="155"/>
        <v>0.9483173704832389</v>
      </c>
      <c r="G158" s="88"/>
      <c r="H158" s="88"/>
      <c r="I158" s="88"/>
      <c r="J158" s="177" t="e">
        <f t="shared" si="156"/>
        <v>#DIV/0!</v>
      </c>
      <c r="K158" s="88"/>
      <c r="L158" s="88"/>
      <c r="M158" s="88"/>
      <c r="N158" s="177" t="e">
        <f t="shared" si="157"/>
        <v>#DIV/0!</v>
      </c>
      <c r="O158" s="88">
        <v>2000</v>
      </c>
      <c r="P158" s="88">
        <v>2000</v>
      </c>
      <c r="Q158" s="88">
        <v>812.85</v>
      </c>
      <c r="R158" s="189">
        <f t="shared" si="158"/>
        <v>0.40642500000000004</v>
      </c>
      <c r="S158" s="88">
        <v>55000</v>
      </c>
      <c r="T158" s="88">
        <v>11970</v>
      </c>
      <c r="U158" s="88">
        <v>11970</v>
      </c>
      <c r="V158" s="177">
        <f t="shared" si="159"/>
        <v>1</v>
      </c>
      <c r="W158" s="88">
        <v>9000</v>
      </c>
      <c r="X158" s="88">
        <v>9000</v>
      </c>
      <c r="Y158" s="88">
        <v>9000</v>
      </c>
      <c r="Z158" s="177">
        <f t="shared" si="160"/>
        <v>1</v>
      </c>
      <c r="AA158" s="88">
        <v>1600</v>
      </c>
      <c r="AB158" s="88">
        <v>0</v>
      </c>
      <c r="AC158" s="88">
        <v>0</v>
      </c>
      <c r="AD158" s="177" t="e">
        <f t="shared" si="161"/>
        <v>#DIV/0!</v>
      </c>
      <c r="AE158" s="88"/>
      <c r="AF158" s="88"/>
      <c r="AG158" s="88"/>
      <c r="AH158" s="88"/>
    </row>
    <row r="159" spans="1:34" ht="12.75">
      <c r="A159" s="54">
        <v>34</v>
      </c>
      <c r="B159" s="82" t="s">
        <v>145</v>
      </c>
      <c r="C159" s="86">
        <f t="shared" si="153"/>
        <v>52750</v>
      </c>
      <c r="D159" s="86">
        <f t="shared" si="154"/>
        <v>750</v>
      </c>
      <c r="E159" s="86">
        <f t="shared" si="154"/>
        <v>51.4</v>
      </c>
      <c r="F159" s="177">
        <f t="shared" si="155"/>
        <v>0.06853333333333333</v>
      </c>
      <c r="G159" s="88"/>
      <c r="H159" s="88"/>
      <c r="I159" s="88"/>
      <c r="J159" s="177" t="e">
        <f t="shared" si="156"/>
        <v>#DIV/0!</v>
      </c>
      <c r="K159" s="86">
        <f>K160</f>
        <v>52000</v>
      </c>
      <c r="L159" s="86">
        <f>L160</f>
        <v>0</v>
      </c>
      <c r="M159" s="86">
        <f>M160</f>
        <v>0</v>
      </c>
      <c r="N159" s="177" t="e">
        <f t="shared" si="157"/>
        <v>#DIV/0!</v>
      </c>
      <c r="O159" s="86">
        <f>O160</f>
        <v>750</v>
      </c>
      <c r="P159" s="86">
        <f>P160</f>
        <v>750</v>
      </c>
      <c r="Q159" s="86">
        <f>Q160</f>
        <v>51.4</v>
      </c>
      <c r="R159" s="189">
        <f t="shared" si="158"/>
        <v>0.06853333333333333</v>
      </c>
      <c r="S159" s="88"/>
      <c r="T159" s="88"/>
      <c r="U159" s="88"/>
      <c r="V159" s="177" t="e">
        <f t="shared" si="159"/>
        <v>#DIV/0!</v>
      </c>
      <c r="W159" s="88"/>
      <c r="X159" s="88"/>
      <c r="Y159" s="88"/>
      <c r="Z159" s="177" t="e">
        <f t="shared" si="160"/>
        <v>#DIV/0!</v>
      </c>
      <c r="AA159" s="88"/>
      <c r="AB159" s="88"/>
      <c r="AC159" s="88"/>
      <c r="AD159" s="177" t="e">
        <f t="shared" si="161"/>
        <v>#DIV/0!</v>
      </c>
      <c r="AE159" s="88"/>
      <c r="AF159" s="88"/>
      <c r="AG159" s="86">
        <f>C159</f>
        <v>52750</v>
      </c>
      <c r="AH159" s="86">
        <f>AG159</f>
        <v>52750</v>
      </c>
    </row>
    <row r="160" spans="1:34" ht="12.75">
      <c r="A160" s="54">
        <v>343</v>
      </c>
      <c r="B160" s="82" t="s">
        <v>23</v>
      </c>
      <c r="C160" s="86">
        <f t="shared" si="153"/>
        <v>52750</v>
      </c>
      <c r="D160" s="86">
        <f t="shared" si="154"/>
        <v>750</v>
      </c>
      <c r="E160" s="86">
        <f t="shared" si="154"/>
        <v>51.4</v>
      </c>
      <c r="F160" s="177">
        <f t="shared" si="155"/>
        <v>0.06853333333333333</v>
      </c>
      <c r="G160" s="88"/>
      <c r="H160" s="88"/>
      <c r="I160" s="88"/>
      <c r="J160" s="177" t="e">
        <f t="shared" si="156"/>
        <v>#DIV/0!</v>
      </c>
      <c r="K160" s="86">
        <f>K161+K162</f>
        <v>52000</v>
      </c>
      <c r="L160" s="86">
        <f>L161+L162</f>
        <v>0</v>
      </c>
      <c r="M160" s="86">
        <f>M161+M162</f>
        <v>0</v>
      </c>
      <c r="N160" s="177" t="e">
        <f t="shared" si="157"/>
        <v>#DIV/0!</v>
      </c>
      <c r="O160" s="86">
        <f>O161+O162</f>
        <v>750</v>
      </c>
      <c r="P160" s="86">
        <f>P161+P162</f>
        <v>750</v>
      </c>
      <c r="Q160" s="86">
        <f>Q161+Q162</f>
        <v>51.4</v>
      </c>
      <c r="R160" s="189">
        <f t="shared" si="158"/>
        <v>0.06853333333333333</v>
      </c>
      <c r="S160" s="88"/>
      <c r="T160" s="88"/>
      <c r="U160" s="88"/>
      <c r="V160" s="177" t="e">
        <f t="shared" si="159"/>
        <v>#DIV/0!</v>
      </c>
      <c r="W160" s="88"/>
      <c r="X160" s="88"/>
      <c r="Y160" s="88"/>
      <c r="Z160" s="177" t="e">
        <f t="shared" si="160"/>
        <v>#DIV/0!</v>
      </c>
      <c r="AA160" s="88"/>
      <c r="AB160" s="88"/>
      <c r="AC160" s="88"/>
      <c r="AD160" s="177" t="e">
        <f t="shared" si="161"/>
        <v>#DIV/0!</v>
      </c>
      <c r="AE160" s="88"/>
      <c r="AF160" s="88"/>
      <c r="AG160" s="88"/>
      <c r="AH160" s="88"/>
    </row>
    <row r="161" spans="1:34" ht="25.5">
      <c r="A161" s="108">
        <v>3431</v>
      </c>
      <c r="B161" s="76" t="s">
        <v>146</v>
      </c>
      <c r="C161" s="88">
        <f t="shared" si="153"/>
        <v>500</v>
      </c>
      <c r="D161" s="88">
        <f t="shared" si="154"/>
        <v>500</v>
      </c>
      <c r="E161" s="88">
        <f t="shared" si="154"/>
        <v>51.4</v>
      </c>
      <c r="F161" s="177">
        <f t="shared" si="155"/>
        <v>0.1028</v>
      </c>
      <c r="G161" s="88"/>
      <c r="H161" s="88"/>
      <c r="I161" s="88"/>
      <c r="J161" s="177" t="e">
        <f t="shared" si="156"/>
        <v>#DIV/0!</v>
      </c>
      <c r="K161" s="88"/>
      <c r="L161" s="88"/>
      <c r="M161" s="88"/>
      <c r="N161" s="177" t="e">
        <f t="shared" si="157"/>
        <v>#DIV/0!</v>
      </c>
      <c r="O161" s="88">
        <v>500</v>
      </c>
      <c r="P161" s="88">
        <v>500</v>
      </c>
      <c r="Q161" s="88">
        <v>51.4</v>
      </c>
      <c r="R161" s="189">
        <f t="shared" si="158"/>
        <v>0.1028</v>
      </c>
      <c r="S161" s="88"/>
      <c r="T161" s="88"/>
      <c r="U161" s="88"/>
      <c r="V161" s="177" t="e">
        <f t="shared" si="159"/>
        <v>#DIV/0!</v>
      </c>
      <c r="W161" s="88"/>
      <c r="X161" s="88"/>
      <c r="Y161" s="88"/>
      <c r="Z161" s="177" t="e">
        <f t="shared" si="160"/>
        <v>#DIV/0!</v>
      </c>
      <c r="AA161" s="88"/>
      <c r="AB161" s="88"/>
      <c r="AC161" s="88"/>
      <c r="AD161" s="177" t="e">
        <f t="shared" si="161"/>
        <v>#DIV/0!</v>
      </c>
      <c r="AE161" s="88"/>
      <c r="AF161" s="88"/>
      <c r="AG161" s="88"/>
      <c r="AH161" s="88"/>
    </row>
    <row r="162" spans="1:34" ht="12.75">
      <c r="A162" s="108">
        <v>3433</v>
      </c>
      <c r="B162" s="76" t="s">
        <v>185</v>
      </c>
      <c r="C162" s="88">
        <f>G162+K162+O162+S162+W162+AA162+AE162+AF162</f>
        <v>52250</v>
      </c>
      <c r="D162" s="88">
        <f t="shared" si="154"/>
        <v>250</v>
      </c>
      <c r="E162" s="88">
        <f t="shared" si="154"/>
        <v>0</v>
      </c>
      <c r="F162" s="177">
        <f>E162/D162</f>
        <v>0</v>
      </c>
      <c r="G162" s="88"/>
      <c r="H162" s="88"/>
      <c r="I162" s="88"/>
      <c r="J162" s="177" t="e">
        <f t="shared" si="156"/>
        <v>#DIV/0!</v>
      </c>
      <c r="K162" s="88">
        <v>52000</v>
      </c>
      <c r="L162" s="88">
        <v>0</v>
      </c>
      <c r="M162" s="88">
        <v>0</v>
      </c>
      <c r="N162" s="177" t="e">
        <f t="shared" si="157"/>
        <v>#DIV/0!</v>
      </c>
      <c r="O162" s="88">
        <v>250</v>
      </c>
      <c r="P162" s="88">
        <v>250</v>
      </c>
      <c r="Q162" s="88">
        <v>0</v>
      </c>
      <c r="R162" s="189">
        <f t="shared" si="158"/>
        <v>0</v>
      </c>
      <c r="S162" s="88"/>
      <c r="T162" s="88"/>
      <c r="U162" s="88"/>
      <c r="V162" s="177" t="e">
        <f t="shared" si="159"/>
        <v>#DIV/0!</v>
      </c>
      <c r="W162" s="88"/>
      <c r="X162" s="88"/>
      <c r="Y162" s="88"/>
      <c r="Z162" s="177" t="e">
        <f t="shared" si="160"/>
        <v>#DIV/0!</v>
      </c>
      <c r="AA162" s="88"/>
      <c r="AB162" s="88"/>
      <c r="AC162" s="88"/>
      <c r="AD162" s="177" t="e">
        <f t="shared" si="161"/>
        <v>#DIV/0!</v>
      </c>
      <c r="AE162" s="88"/>
      <c r="AF162" s="88"/>
      <c r="AG162" s="88"/>
      <c r="AH162" s="88"/>
    </row>
    <row r="163" spans="1:34" ht="51">
      <c r="A163" s="107" t="s">
        <v>71</v>
      </c>
      <c r="B163" s="91" t="s">
        <v>70</v>
      </c>
      <c r="C163" s="92">
        <f>SUM(C164)</f>
        <v>11912300</v>
      </c>
      <c r="D163" s="92">
        <f>H163+L163+P163+T163+X163+AB163</f>
        <v>11340422.93</v>
      </c>
      <c r="E163" s="92">
        <f>I163+M163+Q163+U163+Y163+AC163</f>
        <v>11340422.93</v>
      </c>
      <c r="F163" s="176">
        <f>E163/D163</f>
        <v>1</v>
      </c>
      <c r="G163" s="92">
        <f>SUM(G164)</f>
        <v>0</v>
      </c>
      <c r="H163" s="92">
        <f>SUM(H164)</f>
        <v>0</v>
      </c>
      <c r="I163" s="92">
        <f>SUM(I164)</f>
        <v>0</v>
      </c>
      <c r="J163" s="176" t="e">
        <f>I163/H163</f>
        <v>#DIV/0!</v>
      </c>
      <c r="K163" s="92">
        <f>SUM(K164)</f>
        <v>11912000</v>
      </c>
      <c r="L163" s="92">
        <f>SUM(L164)</f>
        <v>11340422.93</v>
      </c>
      <c r="M163" s="92">
        <f>SUM(M164)</f>
        <v>11340422.93</v>
      </c>
      <c r="N163" s="176">
        <f>M163/L163</f>
        <v>1</v>
      </c>
      <c r="O163" s="92">
        <f>SUM(O164)</f>
        <v>300</v>
      </c>
      <c r="P163" s="92">
        <f>SUM(P164)</f>
        <v>0</v>
      </c>
      <c r="Q163" s="92">
        <f>SUM(Q164)</f>
        <v>0</v>
      </c>
      <c r="R163" s="188" t="e">
        <f>Q163/P163</f>
        <v>#DIV/0!</v>
      </c>
      <c r="S163" s="92">
        <f>SUM(S164)</f>
        <v>0</v>
      </c>
      <c r="T163" s="92">
        <f>SUM(T164)</f>
        <v>0</v>
      </c>
      <c r="U163" s="92">
        <f>SUM(U164)</f>
        <v>0</v>
      </c>
      <c r="V163" s="176" t="e">
        <f>U163/T163</f>
        <v>#DIV/0!</v>
      </c>
      <c r="W163" s="92">
        <f>SUM(W164)</f>
        <v>0</v>
      </c>
      <c r="X163" s="92">
        <f>SUM(X164)</f>
        <v>0</v>
      </c>
      <c r="Y163" s="92">
        <f>SUM(Y164)</f>
        <v>0</v>
      </c>
      <c r="Z163" s="176" t="e">
        <f>Y163/X163</f>
        <v>#DIV/0!</v>
      </c>
      <c r="AA163" s="92">
        <f>SUM(AA164)</f>
        <v>0</v>
      </c>
      <c r="AB163" s="92">
        <f>SUM(AB164)</f>
        <v>0</v>
      </c>
      <c r="AC163" s="92">
        <f>SUM(AC164)</f>
        <v>0</v>
      </c>
      <c r="AD163" s="176" t="e">
        <f>AC163/AB163</f>
        <v>#DIV/0!</v>
      </c>
      <c r="AE163" s="92">
        <f>SUM(AE164)</f>
        <v>0</v>
      </c>
      <c r="AF163" s="92">
        <f>SUM(AF164)</f>
        <v>0</v>
      </c>
      <c r="AG163" s="92">
        <f>SUM(AG164)</f>
        <v>11912300</v>
      </c>
      <c r="AH163" s="92">
        <f>SUM(AH164)</f>
        <v>11912300</v>
      </c>
    </row>
    <row r="164" spans="1:34" s="84" customFormat="1" ht="12.75">
      <c r="A164" s="109">
        <v>3</v>
      </c>
      <c r="B164" s="83" t="s">
        <v>34</v>
      </c>
      <c r="C164" s="87">
        <f>G164+K164+O164+S164+W164+AA164+AE164+AF164</f>
        <v>11912300</v>
      </c>
      <c r="D164" s="87">
        <f>H164+L164+P164+T164+X164+AB164</f>
        <v>11340422.93</v>
      </c>
      <c r="E164" s="87">
        <f>I164+M164+Q164+U164+Y164+AC164</f>
        <v>11340422.93</v>
      </c>
      <c r="F164" s="177">
        <f>E164/D164</f>
        <v>1</v>
      </c>
      <c r="G164" s="87">
        <f>SUM(G165+G172)</f>
        <v>0</v>
      </c>
      <c r="H164" s="87">
        <f>SUM(H165+H172)</f>
        <v>0</v>
      </c>
      <c r="I164" s="87">
        <f>SUM(I165+I172)</f>
        <v>0</v>
      </c>
      <c r="J164" s="177" t="e">
        <f>I164/H164</f>
        <v>#DIV/0!</v>
      </c>
      <c r="K164" s="87">
        <f>SUM(K165+K172)</f>
        <v>11912000</v>
      </c>
      <c r="L164" s="87">
        <f>SUM(L165+L172)</f>
        <v>11340422.93</v>
      </c>
      <c r="M164" s="87">
        <f>SUM(M165+M172)</f>
        <v>11340422.93</v>
      </c>
      <c r="N164" s="177">
        <f>M164/L164</f>
        <v>1</v>
      </c>
      <c r="O164" s="87">
        <f>SUM(O165+O172)</f>
        <v>300</v>
      </c>
      <c r="P164" s="87">
        <f>SUM(P165+P172)</f>
        <v>0</v>
      </c>
      <c r="Q164" s="87">
        <f>SUM(Q165+Q172)</f>
        <v>0</v>
      </c>
      <c r="R164" s="189" t="e">
        <f>Q164/P164</f>
        <v>#DIV/0!</v>
      </c>
      <c r="S164" s="87">
        <f>SUM(S165+S172)</f>
        <v>0</v>
      </c>
      <c r="T164" s="87">
        <f>SUM(T165+T172)</f>
        <v>0</v>
      </c>
      <c r="U164" s="87">
        <f>SUM(U165+U172)</f>
        <v>0</v>
      </c>
      <c r="V164" s="177" t="e">
        <f>U164/T164</f>
        <v>#DIV/0!</v>
      </c>
      <c r="W164" s="87">
        <f>SUM(W165+W172)</f>
        <v>0</v>
      </c>
      <c r="X164" s="87">
        <f>SUM(X165+X172)</f>
        <v>0</v>
      </c>
      <c r="Y164" s="87">
        <f>SUM(Y165+Y172)</f>
        <v>0</v>
      </c>
      <c r="Z164" s="177" t="e">
        <f>Y164/X164</f>
        <v>#DIV/0!</v>
      </c>
      <c r="AA164" s="87">
        <f>SUM(AA165+AA172)</f>
        <v>0</v>
      </c>
      <c r="AB164" s="87">
        <f>SUM(AB165+AB172)</f>
        <v>0</v>
      </c>
      <c r="AC164" s="87">
        <f>SUM(AC165+AC172)</f>
        <v>0</v>
      </c>
      <c r="AD164" s="177" t="e">
        <f>AC164/AB164</f>
        <v>#DIV/0!</v>
      </c>
      <c r="AE164" s="87">
        <f>SUM(AE165+AE172)</f>
        <v>0</v>
      </c>
      <c r="AF164" s="87">
        <f>SUM(AF165+AF172)</f>
        <v>0</v>
      </c>
      <c r="AG164" s="87">
        <f>SUM(AG165+AG172)</f>
        <v>11912300</v>
      </c>
      <c r="AH164" s="87">
        <f>SUM(AH165+AH172)</f>
        <v>11912300</v>
      </c>
    </row>
    <row r="165" spans="1:34" s="84" customFormat="1" ht="12.75">
      <c r="A165" s="109">
        <v>31</v>
      </c>
      <c r="B165" s="83" t="s">
        <v>14</v>
      </c>
      <c r="C165" s="87">
        <f aca="true" t="shared" si="163" ref="C165:C176">G165+K165+O165+S165+W165+AA165+AE165+AF165</f>
        <v>11592300</v>
      </c>
      <c r="D165" s="87">
        <f aca="true" t="shared" si="164" ref="D165:D176">H165+L165+P165+T165+X165+AB165</f>
        <v>10997523</v>
      </c>
      <c r="E165" s="87">
        <f aca="true" t="shared" si="165" ref="E165:E176">I165+M165+Q165+U165+Y165+AC165</f>
        <v>10997523</v>
      </c>
      <c r="F165" s="177">
        <f aca="true" t="shared" si="166" ref="F165:F176">E165/D165</f>
        <v>1</v>
      </c>
      <c r="G165" s="87">
        <f>SUM(G166+G168+G170)</f>
        <v>0</v>
      </c>
      <c r="H165" s="87">
        <f>SUM(H166+H168+H170)</f>
        <v>0</v>
      </c>
      <c r="I165" s="87">
        <f>SUM(I166+I168+I170)</f>
        <v>0</v>
      </c>
      <c r="J165" s="177" t="e">
        <f aca="true" t="shared" si="167" ref="J165:J176">I165/H165</f>
        <v>#DIV/0!</v>
      </c>
      <c r="K165" s="87">
        <f>SUM(K166+K168+K170)</f>
        <v>11592000</v>
      </c>
      <c r="L165" s="87">
        <f>SUM(L166+L168+L170)</f>
        <v>10997523</v>
      </c>
      <c r="M165" s="87">
        <f>SUM(M166+M168+M170)</f>
        <v>10997523</v>
      </c>
      <c r="N165" s="177">
        <f aca="true" t="shared" si="168" ref="N165:N176">M165/L165</f>
        <v>1</v>
      </c>
      <c r="O165" s="87">
        <f>SUM(O166+O168+O170)</f>
        <v>300</v>
      </c>
      <c r="P165" s="87">
        <f>SUM(P166+P168+P170)</f>
        <v>0</v>
      </c>
      <c r="Q165" s="87">
        <f>SUM(Q166+Q168+Q170)</f>
        <v>0</v>
      </c>
      <c r="R165" s="189" t="e">
        <f aca="true" t="shared" si="169" ref="R165:R176">Q165/P165</f>
        <v>#DIV/0!</v>
      </c>
      <c r="S165" s="87">
        <f>SUM(S166+S168+S170)</f>
        <v>0</v>
      </c>
      <c r="T165" s="87">
        <f>SUM(T166+T168+T170)</f>
        <v>0</v>
      </c>
      <c r="U165" s="87">
        <f>SUM(U166+U168+U170)</f>
        <v>0</v>
      </c>
      <c r="V165" s="177" t="e">
        <f aca="true" t="shared" si="170" ref="V165:V176">U165/T165</f>
        <v>#DIV/0!</v>
      </c>
      <c r="W165" s="87">
        <f>SUM(W166+W168+W170)</f>
        <v>0</v>
      </c>
      <c r="X165" s="87">
        <f>SUM(X166+X168+X170)</f>
        <v>0</v>
      </c>
      <c r="Y165" s="87">
        <f>SUM(Y166+Y168+Y170)</f>
        <v>0</v>
      </c>
      <c r="Z165" s="177" t="e">
        <f aca="true" t="shared" si="171" ref="Z165:Z176">Y165/X165</f>
        <v>#DIV/0!</v>
      </c>
      <c r="AA165" s="87">
        <f>SUM(AA166+AA168+AA170)</f>
        <v>0</v>
      </c>
      <c r="AB165" s="87">
        <f>SUM(AB166+AB168+AB170)</f>
        <v>0</v>
      </c>
      <c r="AC165" s="87">
        <f>SUM(AC166+AC168+AC170)</f>
        <v>0</v>
      </c>
      <c r="AD165" s="177" t="e">
        <f aca="true" t="shared" si="172" ref="AD165:AD176">AC165/AB165</f>
        <v>#DIV/0!</v>
      </c>
      <c r="AE165" s="87">
        <f>SUM(AE166+AE168+AE170)</f>
        <v>0</v>
      </c>
      <c r="AF165" s="87">
        <f>SUM(AF166+AF168+AF170)</f>
        <v>0</v>
      </c>
      <c r="AG165" s="87">
        <f>C165</f>
        <v>11592300</v>
      </c>
      <c r="AH165" s="87">
        <f>AG165</f>
        <v>11592300</v>
      </c>
    </row>
    <row r="166" spans="1:34" s="84" customFormat="1" ht="12.75">
      <c r="A166" s="109">
        <v>311</v>
      </c>
      <c r="B166" s="83" t="s">
        <v>15</v>
      </c>
      <c r="C166" s="87">
        <f>G166+K166+O166+S166+W166+AA166+AE166+AF166</f>
        <v>9594100</v>
      </c>
      <c r="D166" s="87">
        <f t="shared" si="164"/>
        <v>9104876.69</v>
      </c>
      <c r="E166" s="87">
        <f t="shared" si="165"/>
        <v>9104876.69</v>
      </c>
      <c r="F166" s="177">
        <f t="shared" si="166"/>
        <v>1</v>
      </c>
      <c r="G166" s="87">
        <f>SUM(G167)</f>
        <v>0</v>
      </c>
      <c r="H166" s="87">
        <f>SUM(H167)</f>
        <v>0</v>
      </c>
      <c r="I166" s="87">
        <f>SUM(I167)</f>
        <v>0</v>
      </c>
      <c r="J166" s="177" t="e">
        <f t="shared" si="167"/>
        <v>#DIV/0!</v>
      </c>
      <c r="K166" s="87">
        <f>SUM(K167)</f>
        <v>9594000</v>
      </c>
      <c r="L166" s="87">
        <f>SUM(L167)</f>
        <v>9104876.69</v>
      </c>
      <c r="M166" s="87">
        <f>SUM(M167)</f>
        <v>9104876.69</v>
      </c>
      <c r="N166" s="177">
        <f t="shared" si="168"/>
        <v>1</v>
      </c>
      <c r="O166" s="87">
        <f>SUM(O167)</f>
        <v>100</v>
      </c>
      <c r="P166" s="87">
        <f>SUM(P167)</f>
        <v>0</v>
      </c>
      <c r="Q166" s="87">
        <f>SUM(Q167)</f>
        <v>0</v>
      </c>
      <c r="R166" s="189" t="e">
        <f t="shared" si="169"/>
        <v>#DIV/0!</v>
      </c>
      <c r="S166" s="87">
        <f>SUM(S167)</f>
        <v>0</v>
      </c>
      <c r="T166" s="87">
        <f>SUM(T167)</f>
        <v>0</v>
      </c>
      <c r="U166" s="87">
        <f>SUM(U167)</f>
        <v>0</v>
      </c>
      <c r="V166" s="177" t="e">
        <f t="shared" si="170"/>
        <v>#DIV/0!</v>
      </c>
      <c r="W166" s="87">
        <f>SUM(W167)</f>
        <v>0</v>
      </c>
      <c r="X166" s="87">
        <f>SUM(X167)</f>
        <v>0</v>
      </c>
      <c r="Y166" s="87">
        <f>SUM(Y167)</f>
        <v>0</v>
      </c>
      <c r="Z166" s="177" t="e">
        <f t="shared" si="171"/>
        <v>#DIV/0!</v>
      </c>
      <c r="AA166" s="87">
        <f>SUM(AA167)</f>
        <v>0</v>
      </c>
      <c r="AB166" s="87">
        <f>SUM(AB167)</f>
        <v>0</v>
      </c>
      <c r="AC166" s="87">
        <f>SUM(AC167)</f>
        <v>0</v>
      </c>
      <c r="AD166" s="177" t="e">
        <f t="shared" si="172"/>
        <v>#DIV/0!</v>
      </c>
      <c r="AE166" s="87">
        <f>SUM(AE167)</f>
        <v>0</v>
      </c>
      <c r="AF166" s="87">
        <f>SUM(AF167)</f>
        <v>0</v>
      </c>
      <c r="AG166" s="87">
        <f>SUM(AG167)</f>
        <v>0</v>
      </c>
      <c r="AH166" s="87">
        <f>SUM(AH167)</f>
        <v>0</v>
      </c>
    </row>
    <row r="167" spans="1:34" ht="12.75">
      <c r="A167" s="108">
        <v>3111</v>
      </c>
      <c r="B167" s="76" t="s">
        <v>119</v>
      </c>
      <c r="C167" s="88">
        <f t="shared" si="163"/>
        <v>9594100</v>
      </c>
      <c r="D167" s="88">
        <f>H167+L167+P167+T167+X167+AB167</f>
        <v>9104876.69</v>
      </c>
      <c r="E167" s="88">
        <f t="shared" si="165"/>
        <v>9104876.69</v>
      </c>
      <c r="F167" s="177">
        <f t="shared" si="166"/>
        <v>1</v>
      </c>
      <c r="G167" s="88"/>
      <c r="H167" s="88"/>
      <c r="I167" s="88"/>
      <c r="J167" s="177" t="e">
        <f t="shared" si="167"/>
        <v>#DIV/0!</v>
      </c>
      <c r="K167" s="88">
        <v>9594000</v>
      </c>
      <c r="L167" s="88">
        <v>9104876.69</v>
      </c>
      <c r="M167" s="88">
        <v>9104876.69</v>
      </c>
      <c r="N167" s="177">
        <f t="shared" si="168"/>
        <v>1</v>
      </c>
      <c r="O167" s="88">
        <v>100</v>
      </c>
      <c r="P167" s="88">
        <v>0</v>
      </c>
      <c r="Q167" s="88">
        <v>0</v>
      </c>
      <c r="R167" s="189" t="e">
        <f t="shared" si="169"/>
        <v>#DIV/0!</v>
      </c>
      <c r="S167" s="88"/>
      <c r="T167" s="88"/>
      <c r="U167" s="88"/>
      <c r="V167" s="177" t="e">
        <f t="shared" si="170"/>
        <v>#DIV/0!</v>
      </c>
      <c r="W167" s="88"/>
      <c r="X167" s="88"/>
      <c r="Y167" s="88"/>
      <c r="Z167" s="177" t="e">
        <f t="shared" si="171"/>
        <v>#DIV/0!</v>
      </c>
      <c r="AA167" s="88"/>
      <c r="AB167" s="88"/>
      <c r="AC167" s="88"/>
      <c r="AD167" s="177" t="e">
        <f t="shared" si="172"/>
        <v>#DIV/0!</v>
      </c>
      <c r="AE167" s="88"/>
      <c r="AF167" s="88"/>
      <c r="AG167" s="88"/>
      <c r="AH167" s="88"/>
    </row>
    <row r="168" spans="1:34" s="84" customFormat="1" ht="12.75">
      <c r="A168" s="109">
        <v>312</v>
      </c>
      <c r="B168" s="83" t="s">
        <v>16</v>
      </c>
      <c r="C168" s="87">
        <f t="shared" si="163"/>
        <v>380000</v>
      </c>
      <c r="D168" s="87">
        <f t="shared" si="164"/>
        <v>398496.07</v>
      </c>
      <c r="E168" s="87">
        <f t="shared" si="165"/>
        <v>398496.07</v>
      </c>
      <c r="F168" s="177">
        <f t="shared" si="166"/>
        <v>1</v>
      </c>
      <c r="G168" s="87">
        <f>SUM(G169)</f>
        <v>0</v>
      </c>
      <c r="H168" s="87">
        <f>SUM(H169)</f>
        <v>0</v>
      </c>
      <c r="I168" s="87">
        <f>SUM(I169)</f>
        <v>0</v>
      </c>
      <c r="J168" s="177" t="e">
        <f t="shared" si="167"/>
        <v>#DIV/0!</v>
      </c>
      <c r="K168" s="87">
        <f>SUM(K169)</f>
        <v>380000</v>
      </c>
      <c r="L168" s="87">
        <f>SUM(L169)</f>
        <v>398496.07</v>
      </c>
      <c r="M168" s="87">
        <f>SUM(M169)</f>
        <v>398496.07</v>
      </c>
      <c r="N168" s="177">
        <f t="shared" si="168"/>
        <v>1</v>
      </c>
      <c r="O168" s="87">
        <f>SUM(O169)</f>
        <v>0</v>
      </c>
      <c r="P168" s="87">
        <f>SUM(P169)</f>
        <v>0</v>
      </c>
      <c r="Q168" s="87">
        <f>SUM(Q169)</f>
        <v>0</v>
      </c>
      <c r="R168" s="189" t="e">
        <f t="shared" si="169"/>
        <v>#DIV/0!</v>
      </c>
      <c r="S168" s="87">
        <f>SUM(S169)</f>
        <v>0</v>
      </c>
      <c r="T168" s="87">
        <f>SUM(T169)</f>
        <v>0</v>
      </c>
      <c r="U168" s="87">
        <f>SUM(U169)</f>
        <v>0</v>
      </c>
      <c r="V168" s="177" t="e">
        <f t="shared" si="170"/>
        <v>#DIV/0!</v>
      </c>
      <c r="W168" s="87">
        <f>SUM(W169)</f>
        <v>0</v>
      </c>
      <c r="X168" s="87">
        <f>SUM(X169)</f>
        <v>0</v>
      </c>
      <c r="Y168" s="87">
        <f>SUM(Y169)</f>
        <v>0</v>
      </c>
      <c r="Z168" s="177" t="e">
        <f t="shared" si="171"/>
        <v>#DIV/0!</v>
      </c>
      <c r="AA168" s="87">
        <f>SUM(AA169)</f>
        <v>0</v>
      </c>
      <c r="AB168" s="87">
        <f>SUM(AB169)</f>
        <v>0</v>
      </c>
      <c r="AC168" s="87">
        <f>SUM(AC169)</f>
        <v>0</v>
      </c>
      <c r="AD168" s="177" t="e">
        <f t="shared" si="172"/>
        <v>#DIV/0!</v>
      </c>
      <c r="AE168" s="87">
        <f>SUM(AE169)</f>
        <v>0</v>
      </c>
      <c r="AF168" s="87">
        <f>SUM(AF169)</f>
        <v>0</v>
      </c>
      <c r="AG168" s="87">
        <f>SUM(AG169)</f>
        <v>0</v>
      </c>
      <c r="AH168" s="87">
        <f>SUM(AH169)</f>
        <v>0</v>
      </c>
    </row>
    <row r="169" spans="1:34" ht="12.75">
      <c r="A169" s="108">
        <v>3121</v>
      </c>
      <c r="B169" s="76" t="s">
        <v>16</v>
      </c>
      <c r="C169" s="88">
        <f t="shared" si="163"/>
        <v>380000</v>
      </c>
      <c r="D169" s="88">
        <f t="shared" si="164"/>
        <v>398496.07</v>
      </c>
      <c r="E169" s="88">
        <f t="shared" si="165"/>
        <v>398496.07</v>
      </c>
      <c r="F169" s="177">
        <f t="shared" si="166"/>
        <v>1</v>
      </c>
      <c r="G169" s="88"/>
      <c r="H169" s="88"/>
      <c r="I169" s="88"/>
      <c r="J169" s="177" t="e">
        <f t="shared" si="167"/>
        <v>#DIV/0!</v>
      </c>
      <c r="K169" s="88">
        <v>380000</v>
      </c>
      <c r="L169" s="88">
        <v>398496.07</v>
      </c>
      <c r="M169" s="88">
        <v>398496.07</v>
      </c>
      <c r="N169" s="177">
        <f t="shared" si="168"/>
        <v>1</v>
      </c>
      <c r="O169" s="88"/>
      <c r="P169" s="88"/>
      <c r="Q169" s="88"/>
      <c r="R169" s="189" t="e">
        <f t="shared" si="169"/>
        <v>#DIV/0!</v>
      </c>
      <c r="S169" s="88"/>
      <c r="T169" s="88"/>
      <c r="U169" s="88"/>
      <c r="V169" s="177" t="e">
        <f t="shared" si="170"/>
        <v>#DIV/0!</v>
      </c>
      <c r="W169" s="88"/>
      <c r="X169" s="88"/>
      <c r="Y169" s="88"/>
      <c r="Z169" s="177" t="e">
        <f t="shared" si="171"/>
        <v>#DIV/0!</v>
      </c>
      <c r="AA169" s="88"/>
      <c r="AB169" s="88"/>
      <c r="AC169" s="88"/>
      <c r="AD169" s="177" t="e">
        <f t="shared" si="172"/>
        <v>#DIV/0!</v>
      </c>
      <c r="AE169" s="88"/>
      <c r="AF169" s="88"/>
      <c r="AG169" s="88"/>
      <c r="AH169" s="88"/>
    </row>
    <row r="170" spans="1:34" s="84" customFormat="1" ht="12.75">
      <c r="A170" s="109">
        <v>313</v>
      </c>
      <c r="B170" s="83" t="s">
        <v>17</v>
      </c>
      <c r="C170" s="87">
        <f t="shared" si="163"/>
        <v>1618200</v>
      </c>
      <c r="D170" s="87">
        <f t="shared" si="164"/>
        <v>1494150.24</v>
      </c>
      <c r="E170" s="87">
        <f t="shared" si="165"/>
        <v>1494150.24</v>
      </c>
      <c r="F170" s="177">
        <f t="shared" si="166"/>
        <v>1</v>
      </c>
      <c r="G170" s="87">
        <f>SUM(G171)</f>
        <v>0</v>
      </c>
      <c r="H170" s="87">
        <f>SUM(H171)</f>
        <v>0</v>
      </c>
      <c r="I170" s="87">
        <f>SUM(I171)</f>
        <v>0</v>
      </c>
      <c r="J170" s="177" t="e">
        <f t="shared" si="167"/>
        <v>#DIV/0!</v>
      </c>
      <c r="K170" s="87">
        <f>SUM(K171)</f>
        <v>1618000</v>
      </c>
      <c r="L170" s="87">
        <f>SUM(L171)</f>
        <v>1494150.24</v>
      </c>
      <c r="M170" s="87">
        <f>SUM(M171)</f>
        <v>1494150.24</v>
      </c>
      <c r="N170" s="177">
        <f t="shared" si="168"/>
        <v>1</v>
      </c>
      <c r="O170" s="87">
        <f>SUM(O171)</f>
        <v>200</v>
      </c>
      <c r="P170" s="87">
        <f>SUM(P171)</f>
        <v>0</v>
      </c>
      <c r="Q170" s="87">
        <f>SUM(Q171)</f>
        <v>0</v>
      </c>
      <c r="R170" s="189" t="e">
        <f t="shared" si="169"/>
        <v>#DIV/0!</v>
      </c>
      <c r="S170" s="87">
        <f>SUM(S171)</f>
        <v>0</v>
      </c>
      <c r="T170" s="87">
        <f>SUM(T171)</f>
        <v>0</v>
      </c>
      <c r="U170" s="87">
        <f>SUM(U171)</f>
        <v>0</v>
      </c>
      <c r="V170" s="177" t="e">
        <f t="shared" si="170"/>
        <v>#DIV/0!</v>
      </c>
      <c r="W170" s="87">
        <f>SUM(W171)</f>
        <v>0</v>
      </c>
      <c r="X170" s="87">
        <f>SUM(X171)</f>
        <v>0</v>
      </c>
      <c r="Y170" s="87">
        <f>SUM(Y171)</f>
        <v>0</v>
      </c>
      <c r="Z170" s="177" t="e">
        <f t="shared" si="171"/>
        <v>#DIV/0!</v>
      </c>
      <c r="AA170" s="87">
        <f>SUM(AA171)</f>
        <v>0</v>
      </c>
      <c r="AB170" s="87">
        <f>SUM(AB171)</f>
        <v>0</v>
      </c>
      <c r="AC170" s="87">
        <f>SUM(AC171)</f>
        <v>0</v>
      </c>
      <c r="AD170" s="177" t="e">
        <f t="shared" si="172"/>
        <v>#DIV/0!</v>
      </c>
      <c r="AE170" s="87">
        <f>SUM(AE171)</f>
        <v>0</v>
      </c>
      <c r="AF170" s="87">
        <f>SUM(AF171)</f>
        <v>0</v>
      </c>
      <c r="AG170" s="87">
        <f>SUM(AG171)</f>
        <v>0</v>
      </c>
      <c r="AH170" s="87">
        <f>SUM(AH171)</f>
        <v>0</v>
      </c>
    </row>
    <row r="171" spans="1:34" ht="25.5">
      <c r="A171" s="108">
        <v>3132</v>
      </c>
      <c r="B171" s="76" t="s">
        <v>116</v>
      </c>
      <c r="C171" s="88">
        <f t="shared" si="163"/>
        <v>1618200</v>
      </c>
      <c r="D171" s="88">
        <f t="shared" si="164"/>
        <v>1494150.24</v>
      </c>
      <c r="E171" s="88">
        <f t="shared" si="165"/>
        <v>1494150.24</v>
      </c>
      <c r="F171" s="177">
        <f t="shared" si="166"/>
        <v>1</v>
      </c>
      <c r="G171" s="88"/>
      <c r="H171" s="88"/>
      <c r="I171" s="88"/>
      <c r="J171" s="177" t="e">
        <f t="shared" si="167"/>
        <v>#DIV/0!</v>
      </c>
      <c r="K171" s="88">
        <v>1618000</v>
      </c>
      <c r="L171" s="88">
        <v>1494150.24</v>
      </c>
      <c r="M171" s="88">
        <v>1494150.24</v>
      </c>
      <c r="N171" s="177">
        <f t="shared" si="168"/>
        <v>1</v>
      </c>
      <c r="O171" s="88">
        <v>200</v>
      </c>
      <c r="P171" s="88">
        <v>0</v>
      </c>
      <c r="Q171" s="88">
        <v>0</v>
      </c>
      <c r="R171" s="189" t="e">
        <f t="shared" si="169"/>
        <v>#DIV/0!</v>
      </c>
      <c r="S171" s="88"/>
      <c r="T171" s="88"/>
      <c r="U171" s="88"/>
      <c r="V171" s="177" t="e">
        <f t="shared" si="170"/>
        <v>#DIV/0!</v>
      </c>
      <c r="W171" s="88"/>
      <c r="X171" s="88"/>
      <c r="Y171" s="88"/>
      <c r="Z171" s="177" t="e">
        <f t="shared" si="171"/>
        <v>#DIV/0!</v>
      </c>
      <c r="AA171" s="88"/>
      <c r="AB171" s="88"/>
      <c r="AC171" s="88"/>
      <c r="AD171" s="177" t="e">
        <f t="shared" si="172"/>
        <v>#DIV/0!</v>
      </c>
      <c r="AE171" s="88"/>
      <c r="AF171" s="88"/>
      <c r="AG171" s="88"/>
      <c r="AH171" s="88"/>
    </row>
    <row r="172" spans="1:34" s="84" customFormat="1" ht="12.75">
      <c r="A172" s="109">
        <v>32</v>
      </c>
      <c r="B172" s="83" t="s">
        <v>18</v>
      </c>
      <c r="C172" s="87">
        <f t="shared" si="163"/>
        <v>320000</v>
      </c>
      <c r="D172" s="87">
        <f t="shared" si="164"/>
        <v>342899.93</v>
      </c>
      <c r="E172" s="87">
        <f t="shared" si="165"/>
        <v>342899.93</v>
      </c>
      <c r="F172" s="177">
        <f t="shared" si="166"/>
        <v>1</v>
      </c>
      <c r="G172" s="87">
        <f>SUM(G173+G175)</f>
        <v>0</v>
      </c>
      <c r="H172" s="87">
        <f>SUM(H173+H175)</f>
        <v>0</v>
      </c>
      <c r="I172" s="87">
        <f>SUM(I173+I175)</f>
        <v>0</v>
      </c>
      <c r="J172" s="177" t="e">
        <f t="shared" si="167"/>
        <v>#DIV/0!</v>
      </c>
      <c r="K172" s="87">
        <f>SUM(K173+K175)</f>
        <v>320000</v>
      </c>
      <c r="L172" s="87">
        <f>SUM(L173+L175)</f>
        <v>342899.93</v>
      </c>
      <c r="M172" s="87">
        <f>SUM(M173+M175)</f>
        <v>342899.93</v>
      </c>
      <c r="N172" s="177">
        <f t="shared" si="168"/>
        <v>1</v>
      </c>
      <c r="O172" s="87">
        <f>SUM(O173+O175)</f>
        <v>0</v>
      </c>
      <c r="P172" s="87">
        <f>SUM(P173+P175)</f>
        <v>0</v>
      </c>
      <c r="Q172" s="87">
        <f>SUM(Q173+Q175)</f>
        <v>0</v>
      </c>
      <c r="R172" s="189" t="e">
        <f t="shared" si="169"/>
        <v>#DIV/0!</v>
      </c>
      <c r="S172" s="87">
        <f>SUM(S173+S175)</f>
        <v>0</v>
      </c>
      <c r="T172" s="87">
        <f>SUM(T173+T175)</f>
        <v>0</v>
      </c>
      <c r="U172" s="87">
        <f>SUM(U173+U175)</f>
        <v>0</v>
      </c>
      <c r="V172" s="177" t="e">
        <f t="shared" si="170"/>
        <v>#DIV/0!</v>
      </c>
      <c r="W172" s="87">
        <f>SUM(W173+W175)</f>
        <v>0</v>
      </c>
      <c r="X172" s="87">
        <f>SUM(X173+X175)</f>
        <v>0</v>
      </c>
      <c r="Y172" s="87">
        <f>SUM(Y173+Y175)</f>
        <v>0</v>
      </c>
      <c r="Z172" s="177" t="e">
        <f t="shared" si="171"/>
        <v>#DIV/0!</v>
      </c>
      <c r="AA172" s="87">
        <f>SUM(AA173+AA175)</f>
        <v>0</v>
      </c>
      <c r="AB172" s="87">
        <f>SUM(AB173+AB175)</f>
        <v>0</v>
      </c>
      <c r="AC172" s="87">
        <f>SUM(AC173+AC175)</f>
        <v>0</v>
      </c>
      <c r="AD172" s="177" t="e">
        <f t="shared" si="172"/>
        <v>#DIV/0!</v>
      </c>
      <c r="AE172" s="87">
        <f>SUM(AE173+AE175)</f>
        <v>0</v>
      </c>
      <c r="AF172" s="87">
        <f>SUM(AF173+AF175)</f>
        <v>0</v>
      </c>
      <c r="AG172" s="87">
        <f>C172</f>
        <v>320000</v>
      </c>
      <c r="AH172" s="87">
        <f>AG172</f>
        <v>320000</v>
      </c>
    </row>
    <row r="173" spans="1:34" s="84" customFormat="1" ht="12.75">
      <c r="A173" s="109">
        <v>321</v>
      </c>
      <c r="B173" s="83" t="s">
        <v>19</v>
      </c>
      <c r="C173" s="87">
        <f t="shared" si="163"/>
        <v>320000</v>
      </c>
      <c r="D173" s="87">
        <f t="shared" si="164"/>
        <v>342899.93</v>
      </c>
      <c r="E173" s="87">
        <f t="shared" si="165"/>
        <v>342899.93</v>
      </c>
      <c r="F173" s="177">
        <f t="shared" si="166"/>
        <v>1</v>
      </c>
      <c r="G173" s="87">
        <f>SUM(G174)</f>
        <v>0</v>
      </c>
      <c r="H173" s="87">
        <f>SUM(H174)</f>
        <v>0</v>
      </c>
      <c r="I173" s="87">
        <f>SUM(I174)</f>
        <v>0</v>
      </c>
      <c r="J173" s="177" t="e">
        <f t="shared" si="167"/>
        <v>#DIV/0!</v>
      </c>
      <c r="K173" s="87">
        <f>SUM(K174)</f>
        <v>320000</v>
      </c>
      <c r="L173" s="87">
        <f>SUM(L174)</f>
        <v>342899.93</v>
      </c>
      <c r="M173" s="87">
        <f>SUM(M174)</f>
        <v>342899.93</v>
      </c>
      <c r="N173" s="177">
        <f t="shared" si="168"/>
        <v>1</v>
      </c>
      <c r="O173" s="87">
        <f>SUM(O174)</f>
        <v>0</v>
      </c>
      <c r="P173" s="87">
        <f>SUM(P174)</f>
        <v>0</v>
      </c>
      <c r="Q173" s="87">
        <f>SUM(Q174)</f>
        <v>0</v>
      </c>
      <c r="R173" s="189" t="e">
        <f t="shared" si="169"/>
        <v>#DIV/0!</v>
      </c>
      <c r="S173" s="87">
        <f>SUM(S174)</f>
        <v>0</v>
      </c>
      <c r="T173" s="87">
        <f>SUM(T174)</f>
        <v>0</v>
      </c>
      <c r="U173" s="87">
        <f>SUM(U174)</f>
        <v>0</v>
      </c>
      <c r="V173" s="177" t="e">
        <f t="shared" si="170"/>
        <v>#DIV/0!</v>
      </c>
      <c r="W173" s="87">
        <f>SUM(W174)</f>
        <v>0</v>
      </c>
      <c r="X173" s="87">
        <f>SUM(X174)</f>
        <v>0</v>
      </c>
      <c r="Y173" s="87">
        <f>SUM(Y174)</f>
        <v>0</v>
      </c>
      <c r="Z173" s="177" t="e">
        <f t="shared" si="171"/>
        <v>#DIV/0!</v>
      </c>
      <c r="AA173" s="87">
        <f>SUM(AA174)</f>
        <v>0</v>
      </c>
      <c r="AB173" s="87">
        <f>SUM(AB174)</f>
        <v>0</v>
      </c>
      <c r="AC173" s="87">
        <f>SUM(AC174)</f>
        <v>0</v>
      </c>
      <c r="AD173" s="177" t="e">
        <f t="shared" si="172"/>
        <v>#DIV/0!</v>
      </c>
      <c r="AE173" s="87">
        <f>SUM(AE174)</f>
        <v>0</v>
      </c>
      <c r="AF173" s="87">
        <f>SUM(AF174)</f>
        <v>0</v>
      </c>
      <c r="AG173" s="87">
        <f>SUM(AG174)</f>
        <v>0</v>
      </c>
      <c r="AH173" s="87">
        <f>SUM(AH174)</f>
        <v>0</v>
      </c>
    </row>
    <row r="174" spans="1:34" ht="25.5">
      <c r="A174" s="108">
        <v>3212</v>
      </c>
      <c r="B174" s="76" t="s">
        <v>117</v>
      </c>
      <c r="C174" s="88">
        <f t="shared" si="163"/>
        <v>320000</v>
      </c>
      <c r="D174" s="88">
        <f t="shared" si="164"/>
        <v>342899.93</v>
      </c>
      <c r="E174" s="88">
        <f t="shared" si="165"/>
        <v>342899.93</v>
      </c>
      <c r="F174" s="177">
        <f t="shared" si="166"/>
        <v>1</v>
      </c>
      <c r="G174" s="88"/>
      <c r="H174" s="88"/>
      <c r="I174" s="88"/>
      <c r="J174" s="177" t="e">
        <f t="shared" si="167"/>
        <v>#DIV/0!</v>
      </c>
      <c r="K174" s="88">
        <v>320000</v>
      </c>
      <c r="L174" s="88">
        <v>342899.93</v>
      </c>
      <c r="M174" s="88">
        <v>342899.93</v>
      </c>
      <c r="N174" s="177">
        <f t="shared" si="168"/>
        <v>1</v>
      </c>
      <c r="O174" s="88"/>
      <c r="P174" s="88"/>
      <c r="Q174" s="88"/>
      <c r="R174" s="189" t="e">
        <f t="shared" si="169"/>
        <v>#DIV/0!</v>
      </c>
      <c r="S174" s="88"/>
      <c r="T174" s="88"/>
      <c r="U174" s="88"/>
      <c r="V174" s="177" t="e">
        <f t="shared" si="170"/>
        <v>#DIV/0!</v>
      </c>
      <c r="W174" s="88"/>
      <c r="X174" s="88"/>
      <c r="Y174" s="88"/>
      <c r="Z174" s="177" t="e">
        <f t="shared" si="171"/>
        <v>#DIV/0!</v>
      </c>
      <c r="AA174" s="88"/>
      <c r="AB174" s="88"/>
      <c r="AC174" s="88"/>
      <c r="AD174" s="177" t="e">
        <f t="shared" si="172"/>
        <v>#DIV/0!</v>
      </c>
      <c r="AE174" s="88"/>
      <c r="AF174" s="88"/>
      <c r="AG174" s="88"/>
      <c r="AH174" s="88"/>
    </row>
    <row r="175" spans="1:34" s="84" customFormat="1" ht="25.5">
      <c r="A175" s="54">
        <v>329</v>
      </c>
      <c r="B175" s="82" t="s">
        <v>105</v>
      </c>
      <c r="C175" s="87">
        <f t="shared" si="163"/>
        <v>0</v>
      </c>
      <c r="D175" s="87">
        <f t="shared" si="164"/>
        <v>0</v>
      </c>
      <c r="E175" s="87">
        <f t="shared" si="165"/>
        <v>0</v>
      </c>
      <c r="F175" s="177" t="e">
        <f t="shared" si="166"/>
        <v>#DIV/0!</v>
      </c>
      <c r="G175" s="86">
        <f>SUM(G176)</f>
        <v>0</v>
      </c>
      <c r="H175" s="86">
        <f>SUM(H176)</f>
        <v>0</v>
      </c>
      <c r="I175" s="86">
        <f>SUM(I176)</f>
        <v>0</v>
      </c>
      <c r="J175" s="177" t="e">
        <f t="shared" si="167"/>
        <v>#DIV/0!</v>
      </c>
      <c r="K175" s="86">
        <f>SUM(K176)</f>
        <v>0</v>
      </c>
      <c r="L175" s="86">
        <f>SUM(L176)</f>
        <v>0</v>
      </c>
      <c r="M175" s="86">
        <f>SUM(M176)</f>
        <v>0</v>
      </c>
      <c r="N175" s="177" t="e">
        <f t="shared" si="168"/>
        <v>#DIV/0!</v>
      </c>
      <c r="O175" s="86">
        <f>SUM(O176)</f>
        <v>0</v>
      </c>
      <c r="P175" s="86">
        <f>SUM(P176)</f>
        <v>0</v>
      </c>
      <c r="Q175" s="86">
        <f>SUM(Q176)</f>
        <v>0</v>
      </c>
      <c r="R175" s="189" t="e">
        <f t="shared" si="169"/>
        <v>#DIV/0!</v>
      </c>
      <c r="S175" s="86">
        <f>SUM(S176)</f>
        <v>0</v>
      </c>
      <c r="T175" s="86">
        <f>SUM(T176)</f>
        <v>0</v>
      </c>
      <c r="U175" s="86">
        <f>SUM(U176)</f>
        <v>0</v>
      </c>
      <c r="V175" s="177" t="e">
        <f t="shared" si="170"/>
        <v>#DIV/0!</v>
      </c>
      <c r="W175" s="86">
        <f>SUM(W176)</f>
        <v>0</v>
      </c>
      <c r="X175" s="86">
        <f>SUM(X176)</f>
        <v>0</v>
      </c>
      <c r="Y175" s="86">
        <f>SUM(Y176)</f>
        <v>0</v>
      </c>
      <c r="Z175" s="177" t="e">
        <f t="shared" si="171"/>
        <v>#DIV/0!</v>
      </c>
      <c r="AA175" s="86">
        <f>SUM(AA176)</f>
        <v>0</v>
      </c>
      <c r="AB175" s="86">
        <f>SUM(AB176)</f>
        <v>0</v>
      </c>
      <c r="AC175" s="86">
        <f>SUM(AC176)</f>
        <v>0</v>
      </c>
      <c r="AD175" s="177" t="e">
        <f t="shared" si="172"/>
        <v>#DIV/0!</v>
      </c>
      <c r="AE175" s="86">
        <f>SUM(AE176)</f>
        <v>0</v>
      </c>
      <c r="AF175" s="86">
        <f>SUM(AF176)</f>
        <v>0</v>
      </c>
      <c r="AG175" s="86">
        <f>SUM(AG176)</f>
        <v>0</v>
      </c>
      <c r="AH175" s="86">
        <f>SUM(AH176)</f>
        <v>0</v>
      </c>
    </row>
    <row r="176" spans="1:34" ht="12.75">
      <c r="A176" s="108">
        <v>3295</v>
      </c>
      <c r="B176" s="76" t="s">
        <v>109</v>
      </c>
      <c r="C176" s="88">
        <f t="shared" si="163"/>
        <v>0</v>
      </c>
      <c r="D176" s="88">
        <f t="shared" si="164"/>
        <v>0</v>
      </c>
      <c r="E176" s="88">
        <f t="shared" si="165"/>
        <v>0</v>
      </c>
      <c r="F176" s="177" t="e">
        <f t="shared" si="166"/>
        <v>#DIV/0!</v>
      </c>
      <c r="G176" s="88"/>
      <c r="H176" s="88"/>
      <c r="I176" s="88"/>
      <c r="J176" s="177" t="e">
        <f t="shared" si="167"/>
        <v>#DIV/0!</v>
      </c>
      <c r="K176" s="88">
        <v>0</v>
      </c>
      <c r="L176" s="88">
        <v>0</v>
      </c>
      <c r="M176" s="88">
        <v>0</v>
      </c>
      <c r="N176" s="177" t="e">
        <f t="shared" si="168"/>
        <v>#DIV/0!</v>
      </c>
      <c r="O176" s="88"/>
      <c r="P176" s="88"/>
      <c r="Q176" s="88"/>
      <c r="R176" s="189" t="e">
        <f t="shared" si="169"/>
        <v>#DIV/0!</v>
      </c>
      <c r="S176" s="88"/>
      <c r="T176" s="88"/>
      <c r="U176" s="88"/>
      <c r="V176" s="177" t="e">
        <f t="shared" si="170"/>
        <v>#DIV/0!</v>
      </c>
      <c r="W176" s="88"/>
      <c r="X176" s="88"/>
      <c r="Y176" s="88"/>
      <c r="Z176" s="177" t="e">
        <f t="shared" si="171"/>
        <v>#DIV/0!</v>
      </c>
      <c r="AA176" s="88"/>
      <c r="AB176" s="88"/>
      <c r="AC176" s="88"/>
      <c r="AD176" s="177" t="e">
        <f t="shared" si="172"/>
        <v>#DIV/0!</v>
      </c>
      <c r="AE176" s="88"/>
      <c r="AF176" s="88"/>
      <c r="AG176" s="88"/>
      <c r="AH176" s="88"/>
    </row>
    <row r="177" spans="1:34" ht="51">
      <c r="A177" s="107" t="s">
        <v>61</v>
      </c>
      <c r="B177" s="91" t="s">
        <v>49</v>
      </c>
      <c r="C177" s="92">
        <f>SUM(C178)</f>
        <v>4000</v>
      </c>
      <c r="D177" s="92">
        <f>H177+L177+P177+T177+X177+AB177</f>
        <v>4000</v>
      </c>
      <c r="E177" s="92">
        <f>I177+M177+Q177+U177+Y177+AC177</f>
        <v>3256.75</v>
      </c>
      <c r="F177" s="176">
        <f>E177/D177</f>
        <v>0.8141875</v>
      </c>
      <c r="G177" s="92">
        <f aca="true" t="shared" si="173" ref="G177:I178">SUM(G178)</f>
        <v>0</v>
      </c>
      <c r="H177" s="92">
        <f t="shared" si="173"/>
        <v>0</v>
      </c>
      <c r="I177" s="92">
        <f t="shared" si="173"/>
        <v>0</v>
      </c>
      <c r="J177" s="176" t="e">
        <f>I177/H177</f>
        <v>#DIV/0!</v>
      </c>
      <c r="K177" s="92">
        <f aca="true" t="shared" si="174" ref="K177:M178">SUM(K178)</f>
        <v>4000</v>
      </c>
      <c r="L177" s="92">
        <f t="shared" si="174"/>
        <v>4000</v>
      </c>
      <c r="M177" s="92">
        <f t="shared" si="174"/>
        <v>3256.75</v>
      </c>
      <c r="N177" s="176">
        <f>M177/L177</f>
        <v>0.8141875</v>
      </c>
      <c r="O177" s="92">
        <f aca="true" t="shared" si="175" ref="O177:Q178">SUM(O178)</f>
        <v>0</v>
      </c>
      <c r="P177" s="92">
        <f t="shared" si="175"/>
        <v>0</v>
      </c>
      <c r="Q177" s="92">
        <f t="shared" si="175"/>
        <v>0</v>
      </c>
      <c r="R177" s="188" t="e">
        <f>Q177/P177</f>
        <v>#DIV/0!</v>
      </c>
      <c r="S177" s="92">
        <f aca="true" t="shared" si="176" ref="S177:U178">SUM(S178)</f>
        <v>0</v>
      </c>
      <c r="T177" s="92">
        <f t="shared" si="176"/>
        <v>0</v>
      </c>
      <c r="U177" s="92">
        <f t="shared" si="176"/>
        <v>0</v>
      </c>
      <c r="V177" s="176" t="e">
        <f>U177/T177</f>
        <v>#DIV/0!</v>
      </c>
      <c r="W177" s="92">
        <f aca="true" t="shared" si="177" ref="W177:Y178">SUM(W178)</f>
        <v>0</v>
      </c>
      <c r="X177" s="92">
        <f t="shared" si="177"/>
        <v>0</v>
      </c>
      <c r="Y177" s="92">
        <f t="shared" si="177"/>
        <v>0</v>
      </c>
      <c r="Z177" s="176" t="e">
        <f>Y177/X177</f>
        <v>#DIV/0!</v>
      </c>
      <c r="AA177" s="92">
        <f aca="true" t="shared" si="178" ref="AA177:AC178">SUM(AA178)</f>
        <v>0</v>
      </c>
      <c r="AB177" s="92">
        <f t="shared" si="178"/>
        <v>0</v>
      </c>
      <c r="AC177" s="92">
        <f t="shared" si="178"/>
        <v>0</v>
      </c>
      <c r="AD177" s="176" t="e">
        <f>AC177/AB177</f>
        <v>#DIV/0!</v>
      </c>
      <c r="AE177" s="92">
        <f aca="true" t="shared" si="179" ref="AE177:AH178">SUM(AE178)</f>
        <v>0</v>
      </c>
      <c r="AF177" s="92">
        <f t="shared" si="179"/>
        <v>0</v>
      </c>
      <c r="AG177" s="92">
        <f t="shared" si="179"/>
        <v>4000</v>
      </c>
      <c r="AH177" s="92">
        <f t="shared" si="179"/>
        <v>4000</v>
      </c>
    </row>
    <row r="178" spans="1:34" s="84" customFormat="1" ht="12.75">
      <c r="A178" s="54">
        <v>3</v>
      </c>
      <c r="B178" s="82" t="s">
        <v>34</v>
      </c>
      <c r="C178" s="86">
        <f>G178+K178+O178+S178+W178+AA178+AE178+AF178</f>
        <v>4000</v>
      </c>
      <c r="D178" s="86">
        <f>H178+L178+P178+T178+X178+AB178</f>
        <v>4000</v>
      </c>
      <c r="E178" s="86">
        <f>I178+M178+Q178+U178+Y178+AC178</f>
        <v>3256.75</v>
      </c>
      <c r="F178" s="177">
        <f>E178/D178</f>
        <v>0.8141875</v>
      </c>
      <c r="G178" s="86">
        <f t="shared" si="173"/>
        <v>0</v>
      </c>
      <c r="H178" s="86">
        <f t="shared" si="173"/>
        <v>0</v>
      </c>
      <c r="I178" s="86">
        <f t="shared" si="173"/>
        <v>0</v>
      </c>
      <c r="J178" s="177" t="e">
        <f>I178/H178</f>
        <v>#DIV/0!</v>
      </c>
      <c r="K178" s="86">
        <f t="shared" si="174"/>
        <v>4000</v>
      </c>
      <c r="L178" s="86">
        <f t="shared" si="174"/>
        <v>4000</v>
      </c>
      <c r="M178" s="86">
        <f t="shared" si="174"/>
        <v>3256.75</v>
      </c>
      <c r="N178" s="177">
        <f>M178/L178</f>
        <v>0.8141875</v>
      </c>
      <c r="O178" s="86">
        <f t="shared" si="175"/>
        <v>0</v>
      </c>
      <c r="P178" s="86">
        <f t="shared" si="175"/>
        <v>0</v>
      </c>
      <c r="Q178" s="86">
        <f t="shared" si="175"/>
        <v>0</v>
      </c>
      <c r="R178" s="189" t="e">
        <f>Q178/P178</f>
        <v>#DIV/0!</v>
      </c>
      <c r="S178" s="86">
        <f t="shared" si="176"/>
        <v>0</v>
      </c>
      <c r="T178" s="86">
        <f t="shared" si="176"/>
        <v>0</v>
      </c>
      <c r="U178" s="86">
        <f t="shared" si="176"/>
        <v>0</v>
      </c>
      <c r="V178" s="177" t="e">
        <f>U178/T178</f>
        <v>#DIV/0!</v>
      </c>
      <c r="W178" s="86">
        <f t="shared" si="177"/>
        <v>0</v>
      </c>
      <c r="X178" s="86">
        <f t="shared" si="177"/>
        <v>0</v>
      </c>
      <c r="Y178" s="86">
        <f t="shared" si="177"/>
        <v>0</v>
      </c>
      <c r="Z178" s="177" t="e">
        <f>Y178/X178</f>
        <v>#DIV/0!</v>
      </c>
      <c r="AA178" s="86">
        <f t="shared" si="178"/>
        <v>0</v>
      </c>
      <c r="AB178" s="86">
        <f t="shared" si="178"/>
        <v>0</v>
      </c>
      <c r="AC178" s="86">
        <f t="shared" si="178"/>
        <v>0</v>
      </c>
      <c r="AD178" s="177" t="e">
        <f>AC178/AB178</f>
        <v>#DIV/0!</v>
      </c>
      <c r="AE178" s="86">
        <f t="shared" si="179"/>
        <v>0</v>
      </c>
      <c r="AF178" s="86">
        <f t="shared" si="179"/>
        <v>0</v>
      </c>
      <c r="AG178" s="86">
        <f t="shared" si="179"/>
        <v>4000</v>
      </c>
      <c r="AH178" s="86">
        <f t="shared" si="179"/>
        <v>4000</v>
      </c>
    </row>
    <row r="179" spans="1:34" s="84" customFormat="1" ht="12.75">
      <c r="A179" s="54">
        <v>32</v>
      </c>
      <c r="B179" s="82" t="s">
        <v>18</v>
      </c>
      <c r="C179" s="86">
        <f>G179+K179+O179+S179+W179+AA179+AE179+AF179</f>
        <v>4000</v>
      </c>
      <c r="D179" s="86">
        <f>H179+L179+P179+T179+X179+AB179</f>
        <v>4000</v>
      </c>
      <c r="E179" s="86">
        <f aca="true" t="shared" si="180" ref="E179:E192">I179+M179+Q179+U179+Y179+AC179</f>
        <v>3256.75</v>
      </c>
      <c r="F179" s="177">
        <f aca="true" t="shared" si="181" ref="F179:F192">E179/D179</f>
        <v>0.8141875</v>
      </c>
      <c r="G179" s="86">
        <f>SUM(G190)</f>
        <v>0</v>
      </c>
      <c r="H179" s="86">
        <f>SUM(H190)</f>
        <v>0</v>
      </c>
      <c r="I179" s="86">
        <f>SUM(I190)</f>
        <v>0</v>
      </c>
      <c r="J179" s="177" t="e">
        <f aca="true" t="shared" si="182" ref="J179:J192">I179/H179</f>
        <v>#DIV/0!</v>
      </c>
      <c r="K179" s="86">
        <f>K180+K184+K188+K190</f>
        <v>4000</v>
      </c>
      <c r="L179" s="86">
        <f>L180+L184+L188+L190</f>
        <v>4000</v>
      </c>
      <c r="M179" s="86">
        <f>M180+M184+M188+M190</f>
        <v>3256.75</v>
      </c>
      <c r="N179" s="177">
        <f aca="true" t="shared" si="183" ref="N179:N192">M179/L179</f>
        <v>0.8141875</v>
      </c>
      <c r="O179" s="86">
        <f>SUM(O190)</f>
        <v>0</v>
      </c>
      <c r="P179" s="86">
        <f>SUM(P190)</f>
        <v>0</v>
      </c>
      <c r="Q179" s="86">
        <f>SUM(Q190)</f>
        <v>0</v>
      </c>
      <c r="R179" s="189" t="e">
        <f aca="true" t="shared" si="184" ref="R179:R192">Q179/P179</f>
        <v>#DIV/0!</v>
      </c>
      <c r="S179" s="86">
        <f>SUM(S190)</f>
        <v>0</v>
      </c>
      <c r="T179" s="86">
        <f>SUM(T190)</f>
        <v>0</v>
      </c>
      <c r="U179" s="86">
        <f>SUM(U190)</f>
        <v>0</v>
      </c>
      <c r="V179" s="177" t="e">
        <f aca="true" t="shared" si="185" ref="V179:V192">U179/T179</f>
        <v>#DIV/0!</v>
      </c>
      <c r="W179" s="86">
        <f>SUM(W190)</f>
        <v>0</v>
      </c>
      <c r="X179" s="86">
        <f>SUM(X190)</f>
        <v>0</v>
      </c>
      <c r="Y179" s="86">
        <f>SUM(Y190)</f>
        <v>0</v>
      </c>
      <c r="Z179" s="177" t="e">
        <f aca="true" t="shared" si="186" ref="Z179:Z192">Y179/X179</f>
        <v>#DIV/0!</v>
      </c>
      <c r="AA179" s="86">
        <f>SUM(AA190)</f>
        <v>0</v>
      </c>
      <c r="AB179" s="86">
        <f>SUM(AB190)</f>
        <v>0</v>
      </c>
      <c r="AC179" s="86">
        <f>SUM(AC190)</f>
        <v>0</v>
      </c>
      <c r="AD179" s="177" t="e">
        <f aca="true" t="shared" si="187" ref="AD179:AD192">AC179/AB179</f>
        <v>#DIV/0!</v>
      </c>
      <c r="AE179" s="86">
        <f>SUM(AE190)</f>
        <v>0</v>
      </c>
      <c r="AF179" s="86">
        <f>SUM(AF190)</f>
        <v>0</v>
      </c>
      <c r="AG179" s="86">
        <f>C179</f>
        <v>4000</v>
      </c>
      <c r="AH179" s="86">
        <f>AG179</f>
        <v>4000</v>
      </c>
    </row>
    <row r="180" spans="1:34" s="84" customFormat="1" ht="12.75">
      <c r="A180" s="54">
        <v>321</v>
      </c>
      <c r="B180" s="82" t="s">
        <v>19</v>
      </c>
      <c r="C180" s="86">
        <f aca="true" t="shared" si="188" ref="C180:C192">G180+K180+O180+S180+W180+AA180+AE180+AF180</f>
        <v>300</v>
      </c>
      <c r="D180" s="86">
        <f aca="true" t="shared" si="189" ref="D180:D192">H180+L180+P180+T180+X180+AB180</f>
        <v>0</v>
      </c>
      <c r="E180" s="86">
        <f t="shared" si="180"/>
        <v>0</v>
      </c>
      <c r="F180" s="177" t="e">
        <f t="shared" si="181"/>
        <v>#DIV/0!</v>
      </c>
      <c r="G180" s="86"/>
      <c r="H180" s="86"/>
      <c r="I180" s="86"/>
      <c r="J180" s="177" t="e">
        <f t="shared" si="182"/>
        <v>#DIV/0!</v>
      </c>
      <c r="K180" s="86">
        <f>K181+K182+K183</f>
        <v>300</v>
      </c>
      <c r="L180" s="86">
        <f>L181+L182+L183</f>
        <v>0</v>
      </c>
      <c r="M180" s="86">
        <f>M181+M182+M183</f>
        <v>0</v>
      </c>
      <c r="N180" s="177" t="e">
        <f t="shared" si="183"/>
        <v>#DIV/0!</v>
      </c>
      <c r="O180" s="86"/>
      <c r="P180" s="86"/>
      <c r="Q180" s="86"/>
      <c r="R180" s="189" t="e">
        <f t="shared" si="184"/>
        <v>#DIV/0!</v>
      </c>
      <c r="S180" s="86"/>
      <c r="T180" s="86"/>
      <c r="U180" s="86"/>
      <c r="V180" s="177" t="e">
        <f t="shared" si="185"/>
        <v>#DIV/0!</v>
      </c>
      <c r="W180" s="86"/>
      <c r="X180" s="86"/>
      <c r="Y180" s="86"/>
      <c r="Z180" s="177" t="e">
        <f t="shared" si="186"/>
        <v>#DIV/0!</v>
      </c>
      <c r="AA180" s="86"/>
      <c r="AB180" s="86"/>
      <c r="AC180" s="86"/>
      <c r="AD180" s="177" t="e">
        <f t="shared" si="187"/>
        <v>#DIV/0!</v>
      </c>
      <c r="AE180" s="86"/>
      <c r="AF180" s="86"/>
      <c r="AG180" s="86"/>
      <c r="AH180" s="86"/>
    </row>
    <row r="181" spans="1:34" s="84" customFormat="1" ht="12.75">
      <c r="A181" s="108">
        <v>3211</v>
      </c>
      <c r="B181" s="76" t="s">
        <v>92</v>
      </c>
      <c r="C181" s="88">
        <f t="shared" si="188"/>
        <v>100</v>
      </c>
      <c r="D181" s="88">
        <f t="shared" si="189"/>
        <v>0</v>
      </c>
      <c r="E181" s="88">
        <f t="shared" si="180"/>
        <v>0</v>
      </c>
      <c r="F181" s="177" t="e">
        <f t="shared" si="181"/>
        <v>#DIV/0!</v>
      </c>
      <c r="G181" s="86"/>
      <c r="H181" s="86"/>
      <c r="I181" s="86"/>
      <c r="J181" s="177" t="e">
        <f t="shared" si="182"/>
        <v>#DIV/0!</v>
      </c>
      <c r="K181" s="88">
        <v>100</v>
      </c>
      <c r="L181" s="88">
        <v>0</v>
      </c>
      <c r="M181" s="88">
        <v>0</v>
      </c>
      <c r="N181" s="177" t="e">
        <f t="shared" si="183"/>
        <v>#DIV/0!</v>
      </c>
      <c r="O181" s="86"/>
      <c r="P181" s="86"/>
      <c r="Q181" s="86"/>
      <c r="R181" s="189" t="e">
        <f t="shared" si="184"/>
        <v>#DIV/0!</v>
      </c>
      <c r="S181" s="86"/>
      <c r="T181" s="86"/>
      <c r="U181" s="86"/>
      <c r="V181" s="177" t="e">
        <f t="shared" si="185"/>
        <v>#DIV/0!</v>
      </c>
      <c r="W181" s="86"/>
      <c r="X181" s="86"/>
      <c r="Y181" s="86"/>
      <c r="Z181" s="177" t="e">
        <f t="shared" si="186"/>
        <v>#DIV/0!</v>
      </c>
      <c r="AA181" s="86"/>
      <c r="AB181" s="86"/>
      <c r="AC181" s="86"/>
      <c r="AD181" s="177" t="e">
        <f t="shared" si="187"/>
        <v>#DIV/0!</v>
      </c>
      <c r="AE181" s="86"/>
      <c r="AF181" s="86"/>
      <c r="AG181" s="86"/>
      <c r="AH181" s="86"/>
    </row>
    <row r="182" spans="1:34" s="84" customFormat="1" ht="12.75">
      <c r="A182" s="108">
        <v>3213</v>
      </c>
      <c r="B182" s="76" t="s">
        <v>139</v>
      </c>
      <c r="C182" s="88">
        <f t="shared" si="188"/>
        <v>100</v>
      </c>
      <c r="D182" s="88">
        <f t="shared" si="189"/>
        <v>0</v>
      </c>
      <c r="E182" s="88">
        <f t="shared" si="180"/>
        <v>0</v>
      </c>
      <c r="F182" s="177" t="e">
        <f t="shared" si="181"/>
        <v>#DIV/0!</v>
      </c>
      <c r="G182" s="86"/>
      <c r="H182" s="86"/>
      <c r="I182" s="86"/>
      <c r="J182" s="177" t="e">
        <f t="shared" si="182"/>
        <v>#DIV/0!</v>
      </c>
      <c r="K182" s="88">
        <v>100</v>
      </c>
      <c r="L182" s="88">
        <v>0</v>
      </c>
      <c r="M182" s="88">
        <v>0</v>
      </c>
      <c r="N182" s="177" t="e">
        <f t="shared" si="183"/>
        <v>#DIV/0!</v>
      </c>
      <c r="O182" s="86"/>
      <c r="P182" s="86"/>
      <c r="Q182" s="86"/>
      <c r="R182" s="189" t="e">
        <f t="shared" si="184"/>
        <v>#DIV/0!</v>
      </c>
      <c r="S182" s="86"/>
      <c r="T182" s="86"/>
      <c r="U182" s="86"/>
      <c r="V182" s="177" t="e">
        <f t="shared" si="185"/>
        <v>#DIV/0!</v>
      </c>
      <c r="W182" s="86"/>
      <c r="X182" s="86"/>
      <c r="Y182" s="86"/>
      <c r="Z182" s="177" t="e">
        <f t="shared" si="186"/>
        <v>#DIV/0!</v>
      </c>
      <c r="AA182" s="86"/>
      <c r="AB182" s="86"/>
      <c r="AC182" s="86"/>
      <c r="AD182" s="177" t="e">
        <f t="shared" si="187"/>
        <v>#DIV/0!</v>
      </c>
      <c r="AE182" s="86"/>
      <c r="AF182" s="86"/>
      <c r="AG182" s="86"/>
      <c r="AH182" s="86"/>
    </row>
    <row r="183" spans="1:34" s="84" customFormat="1" ht="12.75">
      <c r="A183" s="108">
        <v>3214</v>
      </c>
      <c r="B183" s="76" t="s">
        <v>94</v>
      </c>
      <c r="C183" s="88">
        <f t="shared" si="188"/>
        <v>100</v>
      </c>
      <c r="D183" s="88">
        <f t="shared" si="189"/>
        <v>0</v>
      </c>
      <c r="E183" s="88">
        <f t="shared" si="180"/>
        <v>0</v>
      </c>
      <c r="F183" s="177" t="e">
        <f t="shared" si="181"/>
        <v>#DIV/0!</v>
      </c>
      <c r="G183" s="86"/>
      <c r="H183" s="86"/>
      <c r="I183" s="86"/>
      <c r="J183" s="177" t="e">
        <f t="shared" si="182"/>
        <v>#DIV/0!</v>
      </c>
      <c r="K183" s="88">
        <v>100</v>
      </c>
      <c r="L183" s="88">
        <v>0</v>
      </c>
      <c r="M183" s="88">
        <v>0</v>
      </c>
      <c r="N183" s="177" t="e">
        <f t="shared" si="183"/>
        <v>#DIV/0!</v>
      </c>
      <c r="O183" s="86"/>
      <c r="P183" s="86"/>
      <c r="Q183" s="86"/>
      <c r="R183" s="189" t="e">
        <f t="shared" si="184"/>
        <v>#DIV/0!</v>
      </c>
      <c r="S183" s="86"/>
      <c r="T183" s="86"/>
      <c r="U183" s="86"/>
      <c r="V183" s="177" t="e">
        <f t="shared" si="185"/>
        <v>#DIV/0!</v>
      </c>
      <c r="W183" s="86"/>
      <c r="X183" s="86"/>
      <c r="Y183" s="86"/>
      <c r="Z183" s="177" t="e">
        <f t="shared" si="186"/>
        <v>#DIV/0!</v>
      </c>
      <c r="AA183" s="86"/>
      <c r="AB183" s="86"/>
      <c r="AC183" s="86"/>
      <c r="AD183" s="177" t="e">
        <f t="shared" si="187"/>
        <v>#DIV/0!</v>
      </c>
      <c r="AE183" s="86"/>
      <c r="AF183" s="86"/>
      <c r="AG183" s="86"/>
      <c r="AH183" s="86"/>
    </row>
    <row r="184" spans="1:34" s="84" customFormat="1" ht="12.75">
      <c r="A184" s="54">
        <v>322</v>
      </c>
      <c r="B184" s="82" t="s">
        <v>20</v>
      </c>
      <c r="C184" s="86">
        <f t="shared" si="188"/>
        <v>1000</v>
      </c>
      <c r="D184" s="86">
        <f t="shared" si="189"/>
        <v>2900</v>
      </c>
      <c r="E184" s="86">
        <f t="shared" si="180"/>
        <v>2756.75</v>
      </c>
      <c r="F184" s="177">
        <f t="shared" si="181"/>
        <v>0.9506034482758621</v>
      </c>
      <c r="G184" s="86"/>
      <c r="H184" s="86"/>
      <c r="I184" s="86"/>
      <c r="J184" s="177" t="e">
        <f t="shared" si="182"/>
        <v>#DIV/0!</v>
      </c>
      <c r="K184" s="86">
        <f>K185+K186+K187</f>
        <v>1000</v>
      </c>
      <c r="L184" s="86">
        <f>L185+L186+L187</f>
        <v>2900</v>
      </c>
      <c r="M184" s="86">
        <f>M185+M186+M187</f>
        <v>2756.75</v>
      </c>
      <c r="N184" s="177">
        <f t="shared" si="183"/>
        <v>0.9506034482758621</v>
      </c>
      <c r="O184" s="86"/>
      <c r="P184" s="86"/>
      <c r="Q184" s="86"/>
      <c r="R184" s="189" t="e">
        <f t="shared" si="184"/>
        <v>#DIV/0!</v>
      </c>
      <c r="S184" s="86"/>
      <c r="T184" s="86"/>
      <c r="U184" s="86"/>
      <c r="V184" s="177" t="e">
        <f t="shared" si="185"/>
        <v>#DIV/0!</v>
      </c>
      <c r="W184" s="86"/>
      <c r="X184" s="86"/>
      <c r="Y184" s="86"/>
      <c r="Z184" s="177" t="e">
        <f t="shared" si="186"/>
        <v>#DIV/0!</v>
      </c>
      <c r="AA184" s="86"/>
      <c r="AB184" s="86"/>
      <c r="AC184" s="86"/>
      <c r="AD184" s="177" t="e">
        <f t="shared" si="187"/>
        <v>#DIV/0!</v>
      </c>
      <c r="AE184" s="86"/>
      <c r="AF184" s="86"/>
      <c r="AG184" s="86"/>
      <c r="AH184" s="86"/>
    </row>
    <row r="185" spans="1:34" s="84" customFormat="1" ht="12.75">
      <c r="A185" s="108">
        <v>3221</v>
      </c>
      <c r="B185" s="76" t="s">
        <v>140</v>
      </c>
      <c r="C185" s="88">
        <f t="shared" si="188"/>
        <v>100</v>
      </c>
      <c r="D185" s="88">
        <f t="shared" si="189"/>
        <v>1500</v>
      </c>
      <c r="E185" s="88">
        <f t="shared" si="180"/>
        <v>1446.24</v>
      </c>
      <c r="F185" s="177">
        <f t="shared" si="181"/>
        <v>0.96416</v>
      </c>
      <c r="G185" s="86"/>
      <c r="H185" s="86"/>
      <c r="I185" s="86"/>
      <c r="J185" s="177" t="e">
        <f t="shared" si="182"/>
        <v>#DIV/0!</v>
      </c>
      <c r="K185" s="88">
        <v>100</v>
      </c>
      <c r="L185" s="88">
        <v>1500</v>
      </c>
      <c r="M185" s="88">
        <v>1446.24</v>
      </c>
      <c r="N185" s="177">
        <f t="shared" si="183"/>
        <v>0.96416</v>
      </c>
      <c r="O185" s="86"/>
      <c r="P185" s="86"/>
      <c r="Q185" s="86"/>
      <c r="R185" s="189" t="e">
        <f t="shared" si="184"/>
        <v>#DIV/0!</v>
      </c>
      <c r="S185" s="86"/>
      <c r="T185" s="86"/>
      <c r="U185" s="86"/>
      <c r="V185" s="177" t="e">
        <f t="shared" si="185"/>
        <v>#DIV/0!</v>
      </c>
      <c r="W185" s="86"/>
      <c r="X185" s="86"/>
      <c r="Y185" s="86"/>
      <c r="Z185" s="177" t="e">
        <f t="shared" si="186"/>
        <v>#DIV/0!</v>
      </c>
      <c r="AA185" s="86"/>
      <c r="AB185" s="86"/>
      <c r="AC185" s="86"/>
      <c r="AD185" s="177" t="e">
        <f t="shared" si="187"/>
        <v>#DIV/0!</v>
      </c>
      <c r="AE185" s="86"/>
      <c r="AF185" s="86"/>
      <c r="AG185" s="86"/>
      <c r="AH185" s="86"/>
    </row>
    <row r="186" spans="1:34" s="84" customFormat="1" ht="12.75">
      <c r="A186" s="108">
        <v>3222</v>
      </c>
      <c r="B186" s="76" t="s">
        <v>123</v>
      </c>
      <c r="C186" s="88">
        <f t="shared" si="188"/>
        <v>800</v>
      </c>
      <c r="D186" s="88">
        <f t="shared" si="189"/>
        <v>900</v>
      </c>
      <c r="E186" s="88">
        <f t="shared" si="180"/>
        <v>821.54</v>
      </c>
      <c r="F186" s="177">
        <f t="shared" si="181"/>
        <v>0.9128222222222222</v>
      </c>
      <c r="G186" s="86"/>
      <c r="H186" s="86"/>
      <c r="I186" s="86"/>
      <c r="J186" s="177" t="e">
        <f t="shared" si="182"/>
        <v>#DIV/0!</v>
      </c>
      <c r="K186" s="88">
        <v>800</v>
      </c>
      <c r="L186" s="88">
        <v>900</v>
      </c>
      <c r="M186" s="88">
        <v>821.54</v>
      </c>
      <c r="N186" s="177">
        <f t="shared" si="183"/>
        <v>0.9128222222222222</v>
      </c>
      <c r="O186" s="86"/>
      <c r="P186" s="86"/>
      <c r="Q186" s="86"/>
      <c r="R186" s="189" t="e">
        <f t="shared" si="184"/>
        <v>#DIV/0!</v>
      </c>
      <c r="S186" s="86"/>
      <c r="T186" s="86"/>
      <c r="U186" s="86"/>
      <c r="V186" s="177" t="e">
        <f t="shared" si="185"/>
        <v>#DIV/0!</v>
      </c>
      <c r="W186" s="86"/>
      <c r="X186" s="86"/>
      <c r="Y186" s="86"/>
      <c r="Z186" s="177" t="e">
        <f t="shared" si="186"/>
        <v>#DIV/0!</v>
      </c>
      <c r="AA186" s="86"/>
      <c r="AB186" s="86"/>
      <c r="AC186" s="86"/>
      <c r="AD186" s="177" t="e">
        <f t="shared" si="187"/>
        <v>#DIV/0!</v>
      </c>
      <c r="AE186" s="86"/>
      <c r="AF186" s="86"/>
      <c r="AG186" s="86"/>
      <c r="AH186" s="86"/>
    </row>
    <row r="187" spans="1:34" s="84" customFormat="1" ht="12.75">
      <c r="A187" s="108">
        <v>3225</v>
      </c>
      <c r="B187" s="76" t="s">
        <v>137</v>
      </c>
      <c r="C187" s="88">
        <f t="shared" si="188"/>
        <v>100</v>
      </c>
      <c r="D187" s="88">
        <f t="shared" si="189"/>
        <v>500</v>
      </c>
      <c r="E187" s="88">
        <f t="shared" si="180"/>
        <v>488.97</v>
      </c>
      <c r="F187" s="177">
        <f t="shared" si="181"/>
        <v>0.97794</v>
      </c>
      <c r="G187" s="86"/>
      <c r="H187" s="86"/>
      <c r="I187" s="86"/>
      <c r="J187" s="177" t="e">
        <f t="shared" si="182"/>
        <v>#DIV/0!</v>
      </c>
      <c r="K187" s="88">
        <v>100</v>
      </c>
      <c r="L187" s="88">
        <v>500</v>
      </c>
      <c r="M187" s="88">
        <v>488.97</v>
      </c>
      <c r="N187" s="177">
        <f t="shared" si="183"/>
        <v>0.97794</v>
      </c>
      <c r="O187" s="86"/>
      <c r="P187" s="86"/>
      <c r="Q187" s="86"/>
      <c r="R187" s="189" t="e">
        <f t="shared" si="184"/>
        <v>#DIV/0!</v>
      </c>
      <c r="S187" s="86"/>
      <c r="T187" s="86"/>
      <c r="U187" s="86"/>
      <c r="V187" s="177" t="e">
        <f t="shared" si="185"/>
        <v>#DIV/0!</v>
      </c>
      <c r="W187" s="86"/>
      <c r="X187" s="86"/>
      <c r="Y187" s="86"/>
      <c r="Z187" s="177" t="e">
        <f t="shared" si="186"/>
        <v>#DIV/0!</v>
      </c>
      <c r="AA187" s="86"/>
      <c r="AB187" s="86"/>
      <c r="AC187" s="86"/>
      <c r="AD187" s="177" t="e">
        <f t="shared" si="187"/>
        <v>#DIV/0!</v>
      </c>
      <c r="AE187" s="86"/>
      <c r="AF187" s="86"/>
      <c r="AG187" s="86"/>
      <c r="AH187" s="86"/>
    </row>
    <row r="188" spans="1:34" s="84" customFormat="1" ht="12.75">
      <c r="A188" s="54">
        <v>323</v>
      </c>
      <c r="B188" s="82" t="s">
        <v>21</v>
      </c>
      <c r="C188" s="86">
        <f t="shared" si="188"/>
        <v>2000</v>
      </c>
      <c r="D188" s="86">
        <f t="shared" si="189"/>
        <v>500</v>
      </c>
      <c r="E188" s="86">
        <f t="shared" si="180"/>
        <v>500</v>
      </c>
      <c r="F188" s="177">
        <f t="shared" si="181"/>
        <v>1</v>
      </c>
      <c r="G188" s="86"/>
      <c r="H188" s="86"/>
      <c r="I188" s="86"/>
      <c r="J188" s="177" t="e">
        <f t="shared" si="182"/>
        <v>#DIV/0!</v>
      </c>
      <c r="K188" s="86">
        <f>K189</f>
        <v>2000</v>
      </c>
      <c r="L188" s="86">
        <f>L189</f>
        <v>500</v>
      </c>
      <c r="M188" s="86">
        <f>M189</f>
        <v>500</v>
      </c>
      <c r="N188" s="177">
        <f t="shared" si="183"/>
        <v>1</v>
      </c>
      <c r="O188" s="86"/>
      <c r="P188" s="86"/>
      <c r="Q188" s="86"/>
      <c r="R188" s="189" t="e">
        <f t="shared" si="184"/>
        <v>#DIV/0!</v>
      </c>
      <c r="S188" s="86"/>
      <c r="T188" s="86"/>
      <c r="U188" s="86"/>
      <c r="V188" s="177" t="e">
        <f t="shared" si="185"/>
        <v>#DIV/0!</v>
      </c>
      <c r="W188" s="86"/>
      <c r="X188" s="86"/>
      <c r="Y188" s="86"/>
      <c r="Z188" s="177" t="e">
        <f t="shared" si="186"/>
        <v>#DIV/0!</v>
      </c>
      <c r="AA188" s="86"/>
      <c r="AB188" s="86"/>
      <c r="AC188" s="86"/>
      <c r="AD188" s="177" t="e">
        <f t="shared" si="187"/>
        <v>#DIV/0!</v>
      </c>
      <c r="AE188" s="86"/>
      <c r="AF188" s="86"/>
      <c r="AG188" s="86"/>
      <c r="AH188" s="86"/>
    </row>
    <row r="189" spans="1:34" s="84" customFormat="1" ht="12.75">
      <c r="A189" s="108">
        <v>3237</v>
      </c>
      <c r="B189" s="76" t="s">
        <v>102</v>
      </c>
      <c r="C189" s="88">
        <f t="shared" si="188"/>
        <v>2000</v>
      </c>
      <c r="D189" s="88">
        <f t="shared" si="189"/>
        <v>500</v>
      </c>
      <c r="E189" s="88">
        <f t="shared" si="180"/>
        <v>500</v>
      </c>
      <c r="F189" s="177">
        <f t="shared" si="181"/>
        <v>1</v>
      </c>
      <c r="G189" s="86"/>
      <c r="H189" s="86"/>
      <c r="I189" s="86"/>
      <c r="J189" s="177" t="e">
        <f t="shared" si="182"/>
        <v>#DIV/0!</v>
      </c>
      <c r="K189" s="88">
        <v>2000</v>
      </c>
      <c r="L189" s="88">
        <v>500</v>
      </c>
      <c r="M189" s="88">
        <v>500</v>
      </c>
      <c r="N189" s="177">
        <f t="shared" si="183"/>
        <v>1</v>
      </c>
      <c r="O189" s="86"/>
      <c r="P189" s="86"/>
      <c r="Q189" s="86"/>
      <c r="R189" s="189" t="e">
        <f t="shared" si="184"/>
        <v>#DIV/0!</v>
      </c>
      <c r="S189" s="86"/>
      <c r="T189" s="86"/>
      <c r="U189" s="86"/>
      <c r="V189" s="177" t="e">
        <f t="shared" si="185"/>
        <v>#DIV/0!</v>
      </c>
      <c r="W189" s="86"/>
      <c r="X189" s="86"/>
      <c r="Y189" s="86"/>
      <c r="Z189" s="177" t="e">
        <f t="shared" si="186"/>
        <v>#DIV/0!</v>
      </c>
      <c r="AA189" s="86"/>
      <c r="AB189" s="86"/>
      <c r="AC189" s="86"/>
      <c r="AD189" s="177" t="e">
        <f t="shared" si="187"/>
        <v>#DIV/0!</v>
      </c>
      <c r="AE189" s="86"/>
      <c r="AF189" s="86"/>
      <c r="AG189" s="86"/>
      <c r="AH189" s="86"/>
    </row>
    <row r="190" spans="1:34" s="84" customFormat="1" ht="12.75">
      <c r="A190" s="54">
        <v>329</v>
      </c>
      <c r="B190" s="82" t="s">
        <v>151</v>
      </c>
      <c r="C190" s="86">
        <f>G190+K190+O190+S190+W190+AA190+AE190+AF190</f>
        <v>700</v>
      </c>
      <c r="D190" s="86">
        <f t="shared" si="189"/>
        <v>600</v>
      </c>
      <c r="E190" s="86">
        <f t="shared" si="180"/>
        <v>0</v>
      </c>
      <c r="F190" s="177">
        <f t="shared" si="181"/>
        <v>0</v>
      </c>
      <c r="G190" s="86">
        <f>SUM(G192)</f>
        <v>0</v>
      </c>
      <c r="H190" s="86">
        <f>SUM(H192)</f>
        <v>0</v>
      </c>
      <c r="I190" s="86">
        <f>SUM(I192)</f>
        <v>0</v>
      </c>
      <c r="J190" s="177" t="e">
        <f t="shared" si="182"/>
        <v>#DIV/0!</v>
      </c>
      <c r="K190" s="86">
        <f>K191+K192</f>
        <v>700</v>
      </c>
      <c r="L190" s="86">
        <f>L191+L192</f>
        <v>600</v>
      </c>
      <c r="M190" s="86">
        <f>M191+M192</f>
        <v>0</v>
      </c>
      <c r="N190" s="177">
        <f t="shared" si="183"/>
        <v>0</v>
      </c>
      <c r="O190" s="86">
        <f>SUM(O192)</f>
        <v>0</v>
      </c>
      <c r="P190" s="86">
        <f>SUM(P192)</f>
        <v>0</v>
      </c>
      <c r="Q190" s="86">
        <f>SUM(Q192)</f>
        <v>0</v>
      </c>
      <c r="R190" s="189" t="e">
        <f t="shared" si="184"/>
        <v>#DIV/0!</v>
      </c>
      <c r="S190" s="86">
        <f>SUM(S192)</f>
        <v>0</v>
      </c>
      <c r="T190" s="86">
        <f>SUM(T192)</f>
        <v>0</v>
      </c>
      <c r="U190" s="86">
        <f>SUM(U192)</f>
        <v>0</v>
      </c>
      <c r="V190" s="177" t="e">
        <f t="shared" si="185"/>
        <v>#DIV/0!</v>
      </c>
      <c r="W190" s="86">
        <f>SUM(W192)</f>
        <v>0</v>
      </c>
      <c r="X190" s="86">
        <f>SUM(X192)</f>
        <v>0</v>
      </c>
      <c r="Y190" s="86">
        <f>SUM(Y192)</f>
        <v>0</v>
      </c>
      <c r="Z190" s="177" t="e">
        <f t="shared" si="186"/>
        <v>#DIV/0!</v>
      </c>
      <c r="AA190" s="86">
        <f>SUM(AA192)</f>
        <v>0</v>
      </c>
      <c r="AB190" s="86">
        <f>SUM(AB192)</f>
        <v>0</v>
      </c>
      <c r="AC190" s="86">
        <f>SUM(AC192)</f>
        <v>0</v>
      </c>
      <c r="AD190" s="177" t="e">
        <f t="shared" si="187"/>
        <v>#DIV/0!</v>
      </c>
      <c r="AE190" s="86">
        <f>SUM(AE192)</f>
        <v>0</v>
      </c>
      <c r="AF190" s="86">
        <f>SUM(AF192)</f>
        <v>0</v>
      </c>
      <c r="AG190" s="86">
        <f>SUM(AG192)</f>
        <v>0</v>
      </c>
      <c r="AH190" s="86">
        <f>SUM(AH192)</f>
        <v>0</v>
      </c>
    </row>
    <row r="191" spans="1:34" s="84" customFormat="1" ht="12.75">
      <c r="A191" s="108">
        <v>3293</v>
      </c>
      <c r="B191" s="76" t="s">
        <v>107</v>
      </c>
      <c r="C191" s="88">
        <f t="shared" si="188"/>
        <v>100</v>
      </c>
      <c r="D191" s="88">
        <f t="shared" si="189"/>
        <v>0</v>
      </c>
      <c r="E191" s="88">
        <f t="shared" si="180"/>
        <v>0</v>
      </c>
      <c r="F191" s="177" t="e">
        <f t="shared" si="181"/>
        <v>#DIV/0!</v>
      </c>
      <c r="G191" s="88"/>
      <c r="H191" s="88"/>
      <c r="I191" s="88"/>
      <c r="J191" s="177" t="e">
        <f t="shared" si="182"/>
        <v>#DIV/0!</v>
      </c>
      <c r="K191" s="88">
        <v>100</v>
      </c>
      <c r="L191" s="88">
        <v>0</v>
      </c>
      <c r="M191" s="88">
        <v>0</v>
      </c>
      <c r="N191" s="177" t="e">
        <f t="shared" si="183"/>
        <v>#DIV/0!</v>
      </c>
      <c r="O191" s="88"/>
      <c r="P191" s="88"/>
      <c r="Q191" s="88"/>
      <c r="R191" s="189" t="e">
        <f t="shared" si="184"/>
        <v>#DIV/0!</v>
      </c>
      <c r="S191" s="88"/>
      <c r="T191" s="88"/>
      <c r="U191" s="88"/>
      <c r="V191" s="177" t="e">
        <f t="shared" si="185"/>
        <v>#DIV/0!</v>
      </c>
      <c r="W191" s="88"/>
      <c r="X191" s="88"/>
      <c r="Y191" s="88"/>
      <c r="Z191" s="177" t="e">
        <f t="shared" si="186"/>
        <v>#DIV/0!</v>
      </c>
      <c r="AA191" s="88"/>
      <c r="AB191" s="88"/>
      <c r="AC191" s="88"/>
      <c r="AD191" s="177" t="e">
        <f t="shared" si="187"/>
        <v>#DIV/0!</v>
      </c>
      <c r="AE191" s="88"/>
      <c r="AF191" s="88"/>
      <c r="AG191" s="88"/>
      <c r="AH191" s="88"/>
    </row>
    <row r="192" spans="1:34" ht="12.75">
      <c r="A192" s="108">
        <v>3299</v>
      </c>
      <c r="B192" s="76" t="s">
        <v>105</v>
      </c>
      <c r="C192" s="88">
        <f t="shared" si="188"/>
        <v>600</v>
      </c>
      <c r="D192" s="88">
        <f t="shared" si="189"/>
        <v>600</v>
      </c>
      <c r="E192" s="88">
        <f t="shared" si="180"/>
        <v>0</v>
      </c>
      <c r="F192" s="177">
        <f t="shared" si="181"/>
        <v>0</v>
      </c>
      <c r="G192" s="88"/>
      <c r="H192" s="88"/>
      <c r="I192" s="88"/>
      <c r="J192" s="177" t="e">
        <f t="shared" si="182"/>
        <v>#DIV/0!</v>
      </c>
      <c r="K192" s="88">
        <v>600</v>
      </c>
      <c r="L192" s="88">
        <v>600</v>
      </c>
      <c r="M192" s="88">
        <v>0</v>
      </c>
      <c r="N192" s="177">
        <f t="shared" si="183"/>
        <v>0</v>
      </c>
      <c r="O192" s="88"/>
      <c r="P192" s="88"/>
      <c r="Q192" s="88"/>
      <c r="R192" s="189" t="e">
        <f t="shared" si="184"/>
        <v>#DIV/0!</v>
      </c>
      <c r="S192" s="88"/>
      <c r="T192" s="88"/>
      <c r="U192" s="88"/>
      <c r="V192" s="177" t="e">
        <f t="shared" si="185"/>
        <v>#DIV/0!</v>
      </c>
      <c r="W192" s="88"/>
      <c r="X192" s="88"/>
      <c r="Y192" s="88"/>
      <c r="Z192" s="177" t="e">
        <f t="shared" si="186"/>
        <v>#DIV/0!</v>
      </c>
      <c r="AA192" s="88"/>
      <c r="AB192" s="88"/>
      <c r="AC192" s="88"/>
      <c r="AD192" s="177" t="e">
        <f t="shared" si="187"/>
        <v>#DIV/0!</v>
      </c>
      <c r="AE192" s="88"/>
      <c r="AF192" s="88"/>
      <c r="AG192" s="88"/>
      <c r="AH192" s="88"/>
    </row>
    <row r="193" spans="1:34" ht="51">
      <c r="A193" s="107" t="s">
        <v>72</v>
      </c>
      <c r="B193" s="91" t="s">
        <v>51</v>
      </c>
      <c r="C193" s="92">
        <f>SUM(C194)</f>
        <v>8000</v>
      </c>
      <c r="D193" s="92">
        <f>H193+L193+P193+T193+X193+AB193</f>
        <v>7000</v>
      </c>
      <c r="E193" s="92"/>
      <c r="F193" s="176">
        <f>E193/D193</f>
        <v>0</v>
      </c>
      <c r="G193" s="92">
        <f aca="true" t="shared" si="190" ref="G193:I194">SUM(G194)</f>
        <v>0</v>
      </c>
      <c r="H193" s="92">
        <f t="shared" si="190"/>
        <v>0</v>
      </c>
      <c r="I193" s="92">
        <f t="shared" si="190"/>
        <v>0</v>
      </c>
      <c r="J193" s="176" t="e">
        <f>I193/H193</f>
        <v>#DIV/0!</v>
      </c>
      <c r="K193" s="92">
        <f aca="true" t="shared" si="191" ref="K193:M194">SUM(K194)</f>
        <v>1000</v>
      </c>
      <c r="L193" s="92">
        <f t="shared" si="191"/>
        <v>0</v>
      </c>
      <c r="M193" s="92">
        <f t="shared" si="191"/>
        <v>0</v>
      </c>
      <c r="N193" s="176" t="e">
        <f>M193/L193</f>
        <v>#DIV/0!</v>
      </c>
      <c r="O193" s="92">
        <f aca="true" t="shared" si="192" ref="O193:Q194">SUM(O194)</f>
        <v>0</v>
      </c>
      <c r="P193" s="92">
        <f t="shared" si="192"/>
        <v>0</v>
      </c>
      <c r="Q193" s="92">
        <f t="shared" si="192"/>
        <v>0</v>
      </c>
      <c r="R193" s="188" t="e">
        <f>Q193/P193</f>
        <v>#DIV/0!</v>
      </c>
      <c r="S193" s="92">
        <f aca="true" t="shared" si="193" ref="S193:U194">SUM(S194)</f>
        <v>0</v>
      </c>
      <c r="T193" s="92">
        <f t="shared" si="193"/>
        <v>0</v>
      </c>
      <c r="U193" s="92">
        <f t="shared" si="193"/>
        <v>0</v>
      </c>
      <c r="V193" s="176" t="e">
        <f>U193/T193</f>
        <v>#DIV/0!</v>
      </c>
      <c r="W193" s="92">
        <f aca="true" t="shared" si="194" ref="W193:Y194">SUM(W194)</f>
        <v>7000</v>
      </c>
      <c r="X193" s="92">
        <f t="shared" si="194"/>
        <v>7000</v>
      </c>
      <c r="Y193" s="92">
        <f t="shared" si="194"/>
        <v>7000</v>
      </c>
      <c r="Z193" s="176">
        <f>Y193/X193</f>
        <v>1</v>
      </c>
      <c r="AA193" s="92">
        <f aca="true" t="shared" si="195" ref="AA193:AC194">SUM(AA194)</f>
        <v>0</v>
      </c>
      <c r="AB193" s="92">
        <f t="shared" si="195"/>
        <v>0</v>
      </c>
      <c r="AC193" s="92">
        <f t="shared" si="195"/>
        <v>0</v>
      </c>
      <c r="AD193" s="176" t="e">
        <f>AC193/AB193</f>
        <v>#DIV/0!</v>
      </c>
      <c r="AE193" s="92">
        <f aca="true" t="shared" si="196" ref="AE193:AH194">SUM(AE194)</f>
        <v>0</v>
      </c>
      <c r="AF193" s="92">
        <f t="shared" si="196"/>
        <v>0</v>
      </c>
      <c r="AG193" s="92">
        <f t="shared" si="196"/>
        <v>8000</v>
      </c>
      <c r="AH193" s="92">
        <f t="shared" si="196"/>
        <v>8000</v>
      </c>
    </row>
    <row r="194" spans="1:34" s="84" customFormat="1" ht="12.75">
      <c r="A194" s="54">
        <v>3</v>
      </c>
      <c r="B194" s="82" t="s">
        <v>34</v>
      </c>
      <c r="C194" s="86">
        <f aca="true" t="shared" si="197" ref="C194:C200">G194+K194+O194+S194+W194+AA194+AE194+AF194</f>
        <v>8000</v>
      </c>
      <c r="D194" s="86">
        <f>H194+L194+P194+T194+X194+AB194</f>
        <v>7000</v>
      </c>
      <c r="E194" s="86"/>
      <c r="F194" s="177">
        <f>E194/D194</f>
        <v>0</v>
      </c>
      <c r="G194" s="86">
        <f t="shared" si="190"/>
        <v>0</v>
      </c>
      <c r="H194" s="86">
        <f t="shared" si="190"/>
        <v>0</v>
      </c>
      <c r="I194" s="86">
        <f t="shared" si="190"/>
        <v>0</v>
      </c>
      <c r="J194" s="177" t="e">
        <f>I194/H194</f>
        <v>#DIV/0!</v>
      </c>
      <c r="K194" s="86">
        <f t="shared" si="191"/>
        <v>1000</v>
      </c>
      <c r="L194" s="86">
        <f t="shared" si="191"/>
        <v>0</v>
      </c>
      <c r="M194" s="86">
        <f t="shared" si="191"/>
        <v>0</v>
      </c>
      <c r="N194" s="177" t="e">
        <f>M194/L194</f>
        <v>#DIV/0!</v>
      </c>
      <c r="O194" s="86">
        <f t="shared" si="192"/>
        <v>0</v>
      </c>
      <c r="P194" s="86">
        <f t="shared" si="192"/>
        <v>0</v>
      </c>
      <c r="Q194" s="86">
        <f t="shared" si="192"/>
        <v>0</v>
      </c>
      <c r="R194" s="189" t="e">
        <f>Q194/P194</f>
        <v>#DIV/0!</v>
      </c>
      <c r="S194" s="86">
        <f t="shared" si="193"/>
        <v>0</v>
      </c>
      <c r="T194" s="86">
        <f t="shared" si="193"/>
        <v>0</v>
      </c>
      <c r="U194" s="86">
        <f t="shared" si="193"/>
        <v>0</v>
      </c>
      <c r="V194" s="177" t="e">
        <f>U194/T194</f>
        <v>#DIV/0!</v>
      </c>
      <c r="W194" s="86">
        <f t="shared" si="194"/>
        <v>7000</v>
      </c>
      <c r="X194" s="86">
        <f t="shared" si="194"/>
        <v>7000</v>
      </c>
      <c r="Y194" s="86">
        <f t="shared" si="194"/>
        <v>7000</v>
      </c>
      <c r="Z194" s="177">
        <f>Y194/X194</f>
        <v>1</v>
      </c>
      <c r="AA194" s="86">
        <f t="shared" si="195"/>
        <v>0</v>
      </c>
      <c r="AB194" s="86">
        <f t="shared" si="195"/>
        <v>0</v>
      </c>
      <c r="AC194" s="86">
        <f t="shared" si="195"/>
        <v>0</v>
      </c>
      <c r="AD194" s="177" t="e">
        <f>AC194/AB194</f>
        <v>#DIV/0!</v>
      </c>
      <c r="AE194" s="86">
        <f t="shared" si="196"/>
        <v>0</v>
      </c>
      <c r="AF194" s="86">
        <f t="shared" si="196"/>
        <v>0</v>
      </c>
      <c r="AG194" s="86">
        <f t="shared" si="196"/>
        <v>8000</v>
      </c>
      <c r="AH194" s="86">
        <f t="shared" si="196"/>
        <v>8000</v>
      </c>
    </row>
    <row r="195" spans="1:34" s="84" customFormat="1" ht="12.75">
      <c r="A195" s="54">
        <v>32</v>
      </c>
      <c r="B195" s="82" t="s">
        <v>18</v>
      </c>
      <c r="C195" s="86">
        <f t="shared" si="197"/>
        <v>8000</v>
      </c>
      <c r="D195" s="86">
        <f aca="true" t="shared" si="198" ref="D195:D202">H195+L195+P195+T195+X195+AB195</f>
        <v>7000</v>
      </c>
      <c r="E195" s="86"/>
      <c r="F195" s="177">
        <f aca="true" t="shared" si="199" ref="F195:F202">E195/D195</f>
        <v>0</v>
      </c>
      <c r="G195" s="86">
        <f>SUM(G196+G199)</f>
        <v>0</v>
      </c>
      <c r="H195" s="86">
        <f>SUM(H196+H199)</f>
        <v>0</v>
      </c>
      <c r="I195" s="86">
        <f>SUM(I196+I199)</f>
        <v>0</v>
      </c>
      <c r="J195" s="177" t="e">
        <f aca="true" t="shared" si="200" ref="J195:J202">I195/H195</f>
        <v>#DIV/0!</v>
      </c>
      <c r="K195" s="86">
        <f>SUM(K196+K199)</f>
        <v>1000</v>
      </c>
      <c r="L195" s="86">
        <f>SUM(L196+L199)</f>
        <v>0</v>
      </c>
      <c r="M195" s="86">
        <f>SUM(M196+M199)</f>
        <v>0</v>
      </c>
      <c r="N195" s="177" t="e">
        <f aca="true" t="shared" si="201" ref="N195:N202">M195/L195</f>
        <v>#DIV/0!</v>
      </c>
      <c r="O195" s="86">
        <f>SUM(O196+O199)</f>
        <v>0</v>
      </c>
      <c r="P195" s="86">
        <f>SUM(P196+P199)</f>
        <v>0</v>
      </c>
      <c r="Q195" s="86">
        <f>SUM(Q196+Q199)</f>
        <v>0</v>
      </c>
      <c r="R195" s="189" t="e">
        <f aca="true" t="shared" si="202" ref="R195:R202">Q195/P195</f>
        <v>#DIV/0!</v>
      </c>
      <c r="S195" s="86">
        <f>SUM(S196+S199)</f>
        <v>0</v>
      </c>
      <c r="T195" s="86">
        <f>SUM(T196+T199)</f>
        <v>0</v>
      </c>
      <c r="U195" s="86">
        <f>SUM(U196+U199)</f>
        <v>0</v>
      </c>
      <c r="V195" s="177" t="e">
        <f aca="true" t="shared" si="203" ref="V195:V202">U195/T195</f>
        <v>#DIV/0!</v>
      </c>
      <c r="W195" s="86">
        <f>W196+W199+W201</f>
        <v>7000</v>
      </c>
      <c r="X195" s="86">
        <f>X196+X199+X201</f>
        <v>7000</v>
      </c>
      <c r="Y195" s="86">
        <f>Y196+Y199+Y201</f>
        <v>7000</v>
      </c>
      <c r="Z195" s="177">
        <f aca="true" t="shared" si="204" ref="Z195:Z202">Y195/X195</f>
        <v>1</v>
      </c>
      <c r="AA195" s="86">
        <f>SUM(AA196+AA199)</f>
        <v>0</v>
      </c>
      <c r="AB195" s="86">
        <f>SUM(AB196+AB199)</f>
        <v>0</v>
      </c>
      <c r="AC195" s="86">
        <f>SUM(AC196+AC199)</f>
        <v>0</v>
      </c>
      <c r="AD195" s="177" t="e">
        <f aca="true" t="shared" si="205" ref="AD195:AD202">AC195/AB195</f>
        <v>#DIV/0!</v>
      </c>
      <c r="AE195" s="86">
        <f>SUM(AE196+AE199)</f>
        <v>0</v>
      </c>
      <c r="AF195" s="86">
        <f>SUM(AF196+AF199)</f>
        <v>0</v>
      </c>
      <c r="AG195" s="86">
        <f>C195</f>
        <v>8000</v>
      </c>
      <c r="AH195" s="86">
        <f>AG195</f>
        <v>8000</v>
      </c>
    </row>
    <row r="196" spans="1:34" s="84" customFormat="1" ht="12.75">
      <c r="A196" s="54">
        <v>321</v>
      </c>
      <c r="B196" s="82" t="s">
        <v>19</v>
      </c>
      <c r="C196" s="86">
        <f t="shared" si="197"/>
        <v>1000</v>
      </c>
      <c r="D196" s="86">
        <f t="shared" si="198"/>
        <v>0</v>
      </c>
      <c r="E196" s="86"/>
      <c r="F196" s="177" t="e">
        <f t="shared" si="199"/>
        <v>#DIV/0!</v>
      </c>
      <c r="G196" s="86">
        <f>SUM(G197)</f>
        <v>0</v>
      </c>
      <c r="H196" s="86">
        <f>SUM(H197)</f>
        <v>0</v>
      </c>
      <c r="I196" s="86">
        <f>SUM(I197)</f>
        <v>0</v>
      </c>
      <c r="J196" s="177" t="e">
        <f t="shared" si="200"/>
        <v>#DIV/0!</v>
      </c>
      <c r="K196" s="86">
        <f>SUM(K197+K198)</f>
        <v>1000</v>
      </c>
      <c r="L196" s="86">
        <f>SUM(L197+L198)</f>
        <v>0</v>
      </c>
      <c r="M196" s="86">
        <f>SUM(M197+M198)</f>
        <v>0</v>
      </c>
      <c r="N196" s="177" t="e">
        <f t="shared" si="201"/>
        <v>#DIV/0!</v>
      </c>
      <c r="O196" s="86">
        <f>SUM(O197)</f>
        <v>0</v>
      </c>
      <c r="P196" s="86">
        <f>SUM(P197)</f>
        <v>0</v>
      </c>
      <c r="Q196" s="86">
        <f>SUM(Q197)</f>
        <v>0</v>
      </c>
      <c r="R196" s="189" t="e">
        <f t="shared" si="202"/>
        <v>#DIV/0!</v>
      </c>
      <c r="S196" s="86">
        <f>SUM(S197)</f>
        <v>0</v>
      </c>
      <c r="T196" s="86">
        <f>SUM(T197)</f>
        <v>0</v>
      </c>
      <c r="U196" s="86">
        <f>SUM(U197)</f>
        <v>0</v>
      </c>
      <c r="V196" s="177" t="e">
        <f t="shared" si="203"/>
        <v>#DIV/0!</v>
      </c>
      <c r="W196" s="86">
        <f>SUM(W197)</f>
        <v>0</v>
      </c>
      <c r="X196" s="86">
        <f>SUM(X197)</f>
        <v>0</v>
      </c>
      <c r="Y196" s="86">
        <f>SUM(Y197)</f>
        <v>0</v>
      </c>
      <c r="Z196" s="177" t="e">
        <f t="shared" si="204"/>
        <v>#DIV/0!</v>
      </c>
      <c r="AA196" s="86">
        <f>SUM(AA197)</f>
        <v>0</v>
      </c>
      <c r="AB196" s="86">
        <f>SUM(AB197)</f>
        <v>0</v>
      </c>
      <c r="AC196" s="86">
        <f>SUM(AC197)</f>
        <v>0</v>
      </c>
      <c r="AD196" s="177" t="e">
        <f t="shared" si="205"/>
        <v>#DIV/0!</v>
      </c>
      <c r="AE196" s="86">
        <f>SUM(AE197)</f>
        <v>0</v>
      </c>
      <c r="AF196" s="86">
        <f>SUM(AF197)</f>
        <v>0</v>
      </c>
      <c r="AG196" s="86">
        <f>SUM(AG197)</f>
        <v>0</v>
      </c>
      <c r="AH196" s="86">
        <f>SUM(AH197)</f>
        <v>0</v>
      </c>
    </row>
    <row r="197" spans="1:34" ht="12.75">
      <c r="A197" s="108">
        <v>3211</v>
      </c>
      <c r="B197" s="76" t="s">
        <v>92</v>
      </c>
      <c r="C197" s="88">
        <f t="shared" si="197"/>
        <v>700</v>
      </c>
      <c r="D197" s="88">
        <f t="shared" si="198"/>
        <v>0</v>
      </c>
      <c r="E197" s="88"/>
      <c r="F197" s="177" t="e">
        <f t="shared" si="199"/>
        <v>#DIV/0!</v>
      </c>
      <c r="G197" s="88"/>
      <c r="H197" s="88"/>
      <c r="I197" s="88"/>
      <c r="J197" s="177" t="e">
        <f t="shared" si="200"/>
        <v>#DIV/0!</v>
      </c>
      <c r="K197" s="88">
        <v>700</v>
      </c>
      <c r="L197" s="88">
        <v>0</v>
      </c>
      <c r="M197" s="88">
        <v>0</v>
      </c>
      <c r="N197" s="177" t="e">
        <f t="shared" si="201"/>
        <v>#DIV/0!</v>
      </c>
      <c r="O197" s="88"/>
      <c r="P197" s="88"/>
      <c r="Q197" s="88"/>
      <c r="R197" s="189" t="e">
        <f t="shared" si="202"/>
        <v>#DIV/0!</v>
      </c>
      <c r="S197" s="88"/>
      <c r="T197" s="88"/>
      <c r="U197" s="88"/>
      <c r="V197" s="177" t="e">
        <f t="shared" si="203"/>
        <v>#DIV/0!</v>
      </c>
      <c r="W197" s="88"/>
      <c r="X197" s="88"/>
      <c r="Y197" s="88"/>
      <c r="Z197" s="177" t="e">
        <f t="shared" si="204"/>
        <v>#DIV/0!</v>
      </c>
      <c r="AA197" s="88"/>
      <c r="AB197" s="88"/>
      <c r="AC197" s="88"/>
      <c r="AD197" s="177" t="e">
        <f t="shared" si="205"/>
        <v>#DIV/0!</v>
      </c>
      <c r="AE197" s="88"/>
      <c r="AF197" s="88"/>
      <c r="AG197" s="88"/>
      <c r="AH197" s="88"/>
    </row>
    <row r="198" spans="1:34" ht="12.75">
      <c r="A198" s="108">
        <v>3214</v>
      </c>
      <c r="B198" s="76" t="s">
        <v>94</v>
      </c>
      <c r="C198" s="88">
        <f>K198</f>
        <v>300</v>
      </c>
      <c r="D198" s="88">
        <f t="shared" si="198"/>
        <v>0</v>
      </c>
      <c r="E198" s="88"/>
      <c r="F198" s="177" t="e">
        <f t="shared" si="199"/>
        <v>#DIV/0!</v>
      </c>
      <c r="G198" s="88"/>
      <c r="H198" s="88"/>
      <c r="I198" s="88"/>
      <c r="J198" s="177" t="e">
        <f t="shared" si="200"/>
        <v>#DIV/0!</v>
      </c>
      <c r="K198" s="88">
        <v>300</v>
      </c>
      <c r="L198" s="88">
        <v>0</v>
      </c>
      <c r="M198" s="88">
        <v>0</v>
      </c>
      <c r="N198" s="177" t="e">
        <f t="shared" si="201"/>
        <v>#DIV/0!</v>
      </c>
      <c r="O198" s="88"/>
      <c r="P198" s="88"/>
      <c r="Q198" s="88"/>
      <c r="R198" s="189" t="e">
        <f t="shared" si="202"/>
        <v>#DIV/0!</v>
      </c>
      <c r="S198" s="88"/>
      <c r="T198" s="88"/>
      <c r="U198" s="88"/>
      <c r="V198" s="177" t="e">
        <f t="shared" si="203"/>
        <v>#DIV/0!</v>
      </c>
      <c r="W198" s="88"/>
      <c r="X198" s="88"/>
      <c r="Y198" s="88"/>
      <c r="Z198" s="177" t="e">
        <f t="shared" si="204"/>
        <v>#DIV/0!</v>
      </c>
      <c r="AA198" s="88"/>
      <c r="AB198" s="88"/>
      <c r="AC198" s="88"/>
      <c r="AD198" s="177" t="e">
        <f t="shared" si="205"/>
        <v>#DIV/0!</v>
      </c>
      <c r="AE198" s="88"/>
      <c r="AF198" s="88"/>
      <c r="AG198" s="88"/>
      <c r="AH198" s="88"/>
    </row>
    <row r="199" spans="1:34" s="84" customFormat="1" ht="12.75">
      <c r="A199" s="54">
        <v>323</v>
      </c>
      <c r="B199" s="82" t="s">
        <v>21</v>
      </c>
      <c r="C199" s="86">
        <f t="shared" si="197"/>
        <v>0</v>
      </c>
      <c r="D199" s="86">
        <f t="shared" si="198"/>
        <v>0</v>
      </c>
      <c r="E199" s="86"/>
      <c r="F199" s="177" t="e">
        <f t="shared" si="199"/>
        <v>#DIV/0!</v>
      </c>
      <c r="G199" s="86">
        <f>SUM(G200)</f>
        <v>0</v>
      </c>
      <c r="H199" s="86">
        <f>SUM(H200)</f>
        <v>0</v>
      </c>
      <c r="I199" s="86">
        <f>SUM(I200)</f>
        <v>0</v>
      </c>
      <c r="J199" s="177" t="e">
        <f t="shared" si="200"/>
        <v>#DIV/0!</v>
      </c>
      <c r="K199" s="86">
        <f>SUM(K200)</f>
        <v>0</v>
      </c>
      <c r="L199" s="86">
        <f>SUM(L200)</f>
        <v>0</v>
      </c>
      <c r="M199" s="86">
        <f>SUM(M200)</f>
        <v>0</v>
      </c>
      <c r="N199" s="177" t="e">
        <f t="shared" si="201"/>
        <v>#DIV/0!</v>
      </c>
      <c r="O199" s="86">
        <f>SUM(O200)</f>
        <v>0</v>
      </c>
      <c r="P199" s="86">
        <f>SUM(P200)</f>
        <v>0</v>
      </c>
      <c r="Q199" s="86">
        <f>SUM(Q200)</f>
        <v>0</v>
      </c>
      <c r="R199" s="189" t="e">
        <f t="shared" si="202"/>
        <v>#DIV/0!</v>
      </c>
      <c r="S199" s="86">
        <f>SUM(S200)</f>
        <v>0</v>
      </c>
      <c r="T199" s="86">
        <f>SUM(T200)</f>
        <v>0</v>
      </c>
      <c r="U199" s="86">
        <f>SUM(U200)</f>
        <v>0</v>
      </c>
      <c r="V199" s="177" t="e">
        <f t="shared" si="203"/>
        <v>#DIV/0!</v>
      </c>
      <c r="W199" s="86">
        <f>SUM(W200)</f>
        <v>0</v>
      </c>
      <c r="X199" s="86">
        <f>SUM(X200)</f>
        <v>0</v>
      </c>
      <c r="Y199" s="86">
        <f>SUM(Y200)</f>
        <v>0</v>
      </c>
      <c r="Z199" s="177" t="e">
        <f t="shared" si="204"/>
        <v>#DIV/0!</v>
      </c>
      <c r="AA199" s="86">
        <f>SUM(AA200)</f>
        <v>0</v>
      </c>
      <c r="AB199" s="86">
        <f>SUM(AB200)</f>
        <v>0</v>
      </c>
      <c r="AC199" s="86">
        <f>SUM(AC200)</f>
        <v>0</v>
      </c>
      <c r="AD199" s="177" t="e">
        <f t="shared" si="205"/>
        <v>#DIV/0!</v>
      </c>
      <c r="AE199" s="86">
        <f>SUM(AE200)</f>
        <v>0</v>
      </c>
      <c r="AF199" s="86">
        <f>SUM(AF200)</f>
        <v>0</v>
      </c>
      <c r="AG199" s="86">
        <f>SUM(AG200)</f>
        <v>0</v>
      </c>
      <c r="AH199" s="86">
        <f>SUM(AH200)</f>
        <v>0</v>
      </c>
    </row>
    <row r="200" spans="1:34" ht="12.75">
      <c r="A200" s="108">
        <v>3231</v>
      </c>
      <c r="B200" s="76" t="s">
        <v>99</v>
      </c>
      <c r="C200" s="88">
        <f t="shared" si="197"/>
        <v>0</v>
      </c>
      <c r="D200" s="88">
        <f t="shared" si="198"/>
        <v>0</v>
      </c>
      <c r="E200" s="88"/>
      <c r="F200" s="177" t="e">
        <f t="shared" si="199"/>
        <v>#DIV/0!</v>
      </c>
      <c r="G200" s="88"/>
      <c r="H200" s="88"/>
      <c r="I200" s="88"/>
      <c r="J200" s="177" t="e">
        <f t="shared" si="200"/>
        <v>#DIV/0!</v>
      </c>
      <c r="K200" s="88">
        <v>0</v>
      </c>
      <c r="L200" s="88">
        <v>0</v>
      </c>
      <c r="M200" s="88">
        <v>0</v>
      </c>
      <c r="N200" s="177" t="e">
        <f t="shared" si="201"/>
        <v>#DIV/0!</v>
      </c>
      <c r="O200" s="88"/>
      <c r="P200" s="88"/>
      <c r="Q200" s="88"/>
      <c r="R200" s="189" t="e">
        <f t="shared" si="202"/>
        <v>#DIV/0!</v>
      </c>
      <c r="S200" s="88"/>
      <c r="T200" s="88"/>
      <c r="U200" s="88"/>
      <c r="V200" s="177" t="e">
        <f t="shared" si="203"/>
        <v>#DIV/0!</v>
      </c>
      <c r="W200" s="88"/>
      <c r="X200" s="88"/>
      <c r="Y200" s="88"/>
      <c r="Z200" s="177" t="e">
        <f t="shared" si="204"/>
        <v>#DIV/0!</v>
      </c>
      <c r="AA200" s="88"/>
      <c r="AB200" s="88"/>
      <c r="AC200" s="88"/>
      <c r="AD200" s="177" t="e">
        <f t="shared" si="205"/>
        <v>#DIV/0!</v>
      </c>
      <c r="AE200" s="88"/>
      <c r="AF200" s="88"/>
      <c r="AG200" s="88"/>
      <c r="AH200" s="88"/>
    </row>
    <row r="201" spans="1:34" ht="12.75">
      <c r="A201" s="54">
        <v>329</v>
      </c>
      <c r="B201" s="82" t="s">
        <v>151</v>
      </c>
      <c r="C201" s="86">
        <f>G201+K201+O201+S201+W201+AA201</f>
        <v>7000</v>
      </c>
      <c r="D201" s="86">
        <f t="shared" si="198"/>
        <v>7000</v>
      </c>
      <c r="E201" s="86"/>
      <c r="F201" s="177">
        <f t="shared" si="199"/>
        <v>0</v>
      </c>
      <c r="G201" s="86"/>
      <c r="H201" s="86"/>
      <c r="I201" s="86"/>
      <c r="J201" s="177" t="e">
        <f t="shared" si="200"/>
        <v>#DIV/0!</v>
      </c>
      <c r="K201" s="86"/>
      <c r="L201" s="86"/>
      <c r="M201" s="86"/>
      <c r="N201" s="177" t="e">
        <f t="shared" si="201"/>
        <v>#DIV/0!</v>
      </c>
      <c r="O201" s="86"/>
      <c r="P201" s="86"/>
      <c r="Q201" s="86"/>
      <c r="R201" s="189" t="e">
        <f t="shared" si="202"/>
        <v>#DIV/0!</v>
      </c>
      <c r="S201" s="86"/>
      <c r="T201" s="86"/>
      <c r="U201" s="86"/>
      <c r="V201" s="177" t="e">
        <f t="shared" si="203"/>
        <v>#DIV/0!</v>
      </c>
      <c r="W201" s="86">
        <f>W202</f>
        <v>7000</v>
      </c>
      <c r="X201" s="86">
        <f>X202</f>
        <v>7000</v>
      </c>
      <c r="Y201" s="86">
        <f>Y202</f>
        <v>7000</v>
      </c>
      <c r="Z201" s="177">
        <f t="shared" si="204"/>
        <v>1</v>
      </c>
      <c r="AA201" s="86"/>
      <c r="AB201" s="86"/>
      <c r="AC201" s="86"/>
      <c r="AD201" s="177" t="e">
        <f t="shared" si="205"/>
        <v>#DIV/0!</v>
      </c>
      <c r="AE201" s="86"/>
      <c r="AF201" s="86"/>
      <c r="AG201" s="86"/>
      <c r="AH201" s="86"/>
    </row>
    <row r="202" spans="1:34" ht="12.75">
      <c r="A202" s="108">
        <v>3299</v>
      </c>
      <c r="B202" s="76" t="s">
        <v>105</v>
      </c>
      <c r="C202" s="88">
        <f>G202+K202+O202+S202+W202+AA202</f>
        <v>7000</v>
      </c>
      <c r="D202" s="88">
        <f t="shared" si="198"/>
        <v>7000</v>
      </c>
      <c r="E202" s="88"/>
      <c r="F202" s="177">
        <f t="shared" si="199"/>
        <v>0</v>
      </c>
      <c r="G202" s="88"/>
      <c r="H202" s="88"/>
      <c r="I202" s="88"/>
      <c r="J202" s="177" t="e">
        <f t="shared" si="200"/>
        <v>#DIV/0!</v>
      </c>
      <c r="K202" s="88"/>
      <c r="L202" s="88"/>
      <c r="M202" s="88"/>
      <c r="N202" s="177" t="e">
        <f t="shared" si="201"/>
        <v>#DIV/0!</v>
      </c>
      <c r="O202" s="88"/>
      <c r="P202" s="88"/>
      <c r="Q202" s="88"/>
      <c r="R202" s="189" t="e">
        <f t="shared" si="202"/>
        <v>#DIV/0!</v>
      </c>
      <c r="S202" s="88"/>
      <c r="T202" s="88"/>
      <c r="U202" s="88"/>
      <c r="V202" s="177" t="e">
        <f t="shared" si="203"/>
        <v>#DIV/0!</v>
      </c>
      <c r="W202" s="88">
        <v>7000</v>
      </c>
      <c r="X202" s="88">
        <v>7000</v>
      </c>
      <c r="Y202" s="88">
        <v>7000</v>
      </c>
      <c r="Z202" s="177">
        <f t="shared" si="204"/>
        <v>1</v>
      </c>
      <c r="AA202" s="88"/>
      <c r="AB202" s="88"/>
      <c r="AC202" s="88"/>
      <c r="AD202" s="177" t="e">
        <f t="shared" si="205"/>
        <v>#DIV/0!</v>
      </c>
      <c r="AE202" s="88"/>
      <c r="AF202" s="88"/>
      <c r="AG202" s="88"/>
      <c r="AH202" s="88"/>
    </row>
    <row r="203" spans="1:34" s="84" customFormat="1" ht="51">
      <c r="A203" s="110" t="s">
        <v>50</v>
      </c>
      <c r="B203" s="98" t="s">
        <v>73</v>
      </c>
      <c r="C203" s="99">
        <f>SUM(C204)</f>
        <v>491545.34</v>
      </c>
      <c r="D203" s="99">
        <f>H203+L203+P203+T203+X203+AB203</f>
        <v>496010</v>
      </c>
      <c r="E203" s="99">
        <f aca="true" t="shared" si="206" ref="E203:E223">U203</f>
        <v>464896.97</v>
      </c>
      <c r="F203" s="176">
        <f>E203/D203</f>
        <v>0.9372733815850486</v>
      </c>
      <c r="G203" s="99">
        <f aca="true" t="shared" si="207" ref="G203:I204">SUM(G204)</f>
        <v>0</v>
      </c>
      <c r="H203" s="99">
        <f t="shared" si="207"/>
        <v>0</v>
      </c>
      <c r="I203" s="99">
        <f t="shared" si="207"/>
        <v>0</v>
      </c>
      <c r="J203" s="176" t="e">
        <f>I203/H203</f>
        <v>#DIV/0!</v>
      </c>
      <c r="K203" s="99">
        <f aca="true" t="shared" si="208" ref="K203:M204">SUM(K204)</f>
        <v>0</v>
      </c>
      <c r="L203" s="99">
        <f t="shared" si="208"/>
        <v>0</v>
      </c>
      <c r="M203" s="99">
        <f t="shared" si="208"/>
        <v>0</v>
      </c>
      <c r="N203" s="176" t="e">
        <f>M203/L203</f>
        <v>#DIV/0!</v>
      </c>
      <c r="O203" s="99">
        <f aca="true" t="shared" si="209" ref="O203:Q204">SUM(O204)</f>
        <v>0</v>
      </c>
      <c r="P203" s="99">
        <f t="shared" si="209"/>
        <v>0</v>
      </c>
      <c r="Q203" s="99">
        <f t="shared" si="209"/>
        <v>0</v>
      </c>
      <c r="R203" s="188" t="e">
        <f>Q203/P203</f>
        <v>#DIV/0!</v>
      </c>
      <c r="S203" s="99">
        <f aca="true" t="shared" si="210" ref="S203:U204">SUM(S204)</f>
        <v>491545.34</v>
      </c>
      <c r="T203" s="99">
        <f t="shared" si="210"/>
        <v>496010</v>
      </c>
      <c r="U203" s="99">
        <f t="shared" si="210"/>
        <v>464896.97</v>
      </c>
      <c r="V203" s="176">
        <f>U203/T203</f>
        <v>0.9372733815850486</v>
      </c>
      <c r="W203" s="99">
        <f aca="true" t="shared" si="211" ref="W203:Y204">SUM(W204)</f>
        <v>0</v>
      </c>
      <c r="X203" s="99">
        <f t="shared" si="211"/>
        <v>0</v>
      </c>
      <c r="Y203" s="99">
        <f t="shared" si="211"/>
        <v>0</v>
      </c>
      <c r="Z203" s="176" t="e">
        <f>Y203/X203</f>
        <v>#DIV/0!</v>
      </c>
      <c r="AA203" s="99">
        <f aca="true" t="shared" si="212" ref="AA203:AC204">SUM(AA204)</f>
        <v>0</v>
      </c>
      <c r="AB203" s="99">
        <f t="shared" si="212"/>
        <v>0</v>
      </c>
      <c r="AC203" s="99">
        <f t="shared" si="212"/>
        <v>0</v>
      </c>
      <c r="AD203" s="176" t="e">
        <f>AC203/AB203</f>
        <v>#DIV/0!</v>
      </c>
      <c r="AE203" s="99">
        <f aca="true" t="shared" si="213" ref="AE203:AH204">SUM(AE204)</f>
        <v>0</v>
      </c>
      <c r="AF203" s="99">
        <f t="shared" si="213"/>
        <v>0</v>
      </c>
      <c r="AG203" s="99">
        <f t="shared" si="213"/>
        <v>491545.34</v>
      </c>
      <c r="AH203" s="99">
        <f t="shared" si="213"/>
        <v>491545.34</v>
      </c>
    </row>
    <row r="204" spans="1:34" s="84" customFormat="1" ht="12.75">
      <c r="A204" s="111">
        <v>3</v>
      </c>
      <c r="B204" s="83" t="s">
        <v>34</v>
      </c>
      <c r="C204" s="87">
        <f>G204+K204+O204+S204+W204+AA204+AE204+AF204</f>
        <v>491545.34</v>
      </c>
      <c r="D204" s="87">
        <f>H204+L204+P204+T204+X204+AB204</f>
        <v>496010</v>
      </c>
      <c r="E204" s="87">
        <f t="shared" si="206"/>
        <v>464896.97</v>
      </c>
      <c r="F204" s="177">
        <f>E204/D204</f>
        <v>0.9372733815850486</v>
      </c>
      <c r="G204" s="87">
        <f t="shared" si="207"/>
        <v>0</v>
      </c>
      <c r="H204" s="87">
        <f t="shared" si="207"/>
        <v>0</v>
      </c>
      <c r="I204" s="87">
        <f t="shared" si="207"/>
        <v>0</v>
      </c>
      <c r="J204" s="177" t="e">
        <f>I204/H204</f>
        <v>#DIV/0!</v>
      </c>
      <c r="K204" s="87">
        <f t="shared" si="208"/>
        <v>0</v>
      </c>
      <c r="L204" s="87">
        <f t="shared" si="208"/>
        <v>0</v>
      </c>
      <c r="M204" s="87">
        <f t="shared" si="208"/>
        <v>0</v>
      </c>
      <c r="N204" s="177" t="e">
        <f>M204/L204</f>
        <v>#DIV/0!</v>
      </c>
      <c r="O204" s="87">
        <f t="shared" si="209"/>
        <v>0</v>
      </c>
      <c r="P204" s="87">
        <f t="shared" si="209"/>
        <v>0</v>
      </c>
      <c r="Q204" s="87">
        <f t="shared" si="209"/>
        <v>0</v>
      </c>
      <c r="R204" s="189" t="e">
        <f>Q204/P204</f>
        <v>#DIV/0!</v>
      </c>
      <c r="S204" s="87">
        <f t="shared" si="210"/>
        <v>491545.34</v>
      </c>
      <c r="T204" s="87">
        <f t="shared" si="210"/>
        <v>496010</v>
      </c>
      <c r="U204" s="87">
        <f t="shared" si="210"/>
        <v>464896.97</v>
      </c>
      <c r="V204" s="177">
        <f>U204/T204</f>
        <v>0.9372733815850486</v>
      </c>
      <c r="W204" s="87">
        <f t="shared" si="211"/>
        <v>0</v>
      </c>
      <c r="X204" s="87">
        <f t="shared" si="211"/>
        <v>0</v>
      </c>
      <c r="Y204" s="87">
        <f t="shared" si="211"/>
        <v>0</v>
      </c>
      <c r="Z204" s="177" t="e">
        <f>Y204/X204</f>
        <v>#DIV/0!</v>
      </c>
      <c r="AA204" s="87">
        <f t="shared" si="212"/>
        <v>0</v>
      </c>
      <c r="AB204" s="87">
        <f t="shared" si="212"/>
        <v>0</v>
      </c>
      <c r="AC204" s="87">
        <f t="shared" si="212"/>
        <v>0</v>
      </c>
      <c r="AD204" s="177" t="e">
        <f>AC204/AB204</f>
        <v>#DIV/0!</v>
      </c>
      <c r="AE204" s="87">
        <f t="shared" si="213"/>
        <v>0</v>
      </c>
      <c r="AF204" s="87">
        <f t="shared" si="213"/>
        <v>0</v>
      </c>
      <c r="AG204" s="87">
        <f t="shared" si="213"/>
        <v>491545.34</v>
      </c>
      <c r="AH204" s="87">
        <f t="shared" si="213"/>
        <v>491545.34</v>
      </c>
    </row>
    <row r="205" spans="1:34" s="84" customFormat="1" ht="12.75">
      <c r="A205" s="111">
        <v>32</v>
      </c>
      <c r="B205" s="83" t="s">
        <v>18</v>
      </c>
      <c r="C205" s="87">
        <f aca="true" t="shared" si="214" ref="C205:C223">G205+K205+O205+S205+W205+AA205+AE205+AF205</f>
        <v>491545.34</v>
      </c>
      <c r="D205" s="87">
        <f aca="true" t="shared" si="215" ref="D205:D223">H205+L205+P205+T205+X205+AB205</f>
        <v>496010</v>
      </c>
      <c r="E205" s="87">
        <f t="shared" si="206"/>
        <v>464896.97</v>
      </c>
      <c r="F205" s="177">
        <f aca="true" t="shared" si="216" ref="F205:F224">E205/D205</f>
        <v>0.9372733815850486</v>
      </c>
      <c r="G205" s="87">
        <f>SUM(G209)</f>
        <v>0</v>
      </c>
      <c r="H205" s="87">
        <f>SUM(H209)</f>
        <v>0</v>
      </c>
      <c r="I205" s="87">
        <f>SUM(I209)</f>
        <v>0</v>
      </c>
      <c r="J205" s="177" t="e">
        <f aca="true" t="shared" si="217" ref="J205:J224">I205/H205</f>
        <v>#DIV/0!</v>
      </c>
      <c r="K205" s="87">
        <f>SUM(K209)</f>
        <v>0</v>
      </c>
      <c r="L205" s="87">
        <f>SUM(L209)</f>
        <v>0</v>
      </c>
      <c r="M205" s="87">
        <f>SUM(M209)</f>
        <v>0</v>
      </c>
      <c r="N205" s="177" t="e">
        <f aca="true" t="shared" si="218" ref="N205:N224">M205/L205</f>
        <v>#DIV/0!</v>
      </c>
      <c r="O205" s="87">
        <f>SUM(O209)</f>
        <v>0</v>
      </c>
      <c r="P205" s="87">
        <f>SUM(P209)</f>
        <v>0</v>
      </c>
      <c r="Q205" s="87">
        <f>SUM(Q209)</f>
        <v>0</v>
      </c>
      <c r="R205" s="189" t="e">
        <f aca="true" t="shared" si="219" ref="R205:R224">Q205/P205</f>
        <v>#DIV/0!</v>
      </c>
      <c r="S205" s="87">
        <f>SUM(S209+S206+S216+S222)</f>
        <v>491545.34</v>
      </c>
      <c r="T205" s="87">
        <f>SUM(T209+T206+T216+T222)</f>
        <v>496010</v>
      </c>
      <c r="U205" s="87">
        <f>SUM(U209+U206+U216+U222)</f>
        <v>464896.97</v>
      </c>
      <c r="V205" s="177">
        <f aca="true" t="shared" si="220" ref="V205:V224">U205/T205</f>
        <v>0.9372733815850486</v>
      </c>
      <c r="W205" s="87">
        <f>SUM(W209)</f>
        <v>0</v>
      </c>
      <c r="X205" s="87">
        <f>SUM(X209)</f>
        <v>0</v>
      </c>
      <c r="Y205" s="87">
        <f>SUM(Y209)</f>
        <v>0</v>
      </c>
      <c r="Z205" s="177" t="e">
        <f aca="true" t="shared" si="221" ref="Z205:Z224">Y205/X205</f>
        <v>#DIV/0!</v>
      </c>
      <c r="AA205" s="87">
        <f>SUM(AA209)</f>
        <v>0</v>
      </c>
      <c r="AB205" s="87">
        <f>SUM(AB209)</f>
        <v>0</v>
      </c>
      <c r="AC205" s="87">
        <f>SUM(AC209)</f>
        <v>0</v>
      </c>
      <c r="AD205" s="177" t="e">
        <f aca="true" t="shared" si="222" ref="AD205:AD224">AC205/AB205</f>
        <v>#DIV/0!</v>
      </c>
      <c r="AE205" s="87">
        <f>SUM(AE209)</f>
        <v>0</v>
      </c>
      <c r="AF205" s="87">
        <f>SUM(AF209)</f>
        <v>0</v>
      </c>
      <c r="AG205" s="87">
        <f>C205</f>
        <v>491545.34</v>
      </c>
      <c r="AH205" s="87">
        <f>AG205</f>
        <v>491545.34</v>
      </c>
    </row>
    <row r="206" spans="1:34" s="84" customFormat="1" ht="12.75">
      <c r="A206" s="111">
        <v>321</v>
      </c>
      <c r="B206" s="83" t="s">
        <v>19</v>
      </c>
      <c r="C206" s="87">
        <f t="shared" si="214"/>
        <v>300</v>
      </c>
      <c r="D206" s="87">
        <f t="shared" si="215"/>
        <v>0</v>
      </c>
      <c r="E206" s="87">
        <f t="shared" si="206"/>
        <v>0</v>
      </c>
      <c r="F206" s="177" t="e">
        <f t="shared" si="216"/>
        <v>#DIV/0!</v>
      </c>
      <c r="G206" s="87"/>
      <c r="H206" s="87"/>
      <c r="I206" s="87"/>
      <c r="J206" s="177" t="e">
        <f t="shared" si="217"/>
        <v>#DIV/0!</v>
      </c>
      <c r="K206" s="87"/>
      <c r="L206" s="87"/>
      <c r="M206" s="87"/>
      <c r="N206" s="177" t="e">
        <f t="shared" si="218"/>
        <v>#DIV/0!</v>
      </c>
      <c r="O206" s="87"/>
      <c r="P206" s="87"/>
      <c r="Q206" s="87"/>
      <c r="R206" s="189" t="e">
        <f t="shared" si="219"/>
        <v>#DIV/0!</v>
      </c>
      <c r="S206" s="87">
        <f>S207+S208</f>
        <v>300</v>
      </c>
      <c r="T206" s="87">
        <f>T207+T208</f>
        <v>0</v>
      </c>
      <c r="U206" s="87">
        <f>U207+U208</f>
        <v>0</v>
      </c>
      <c r="V206" s="177" t="e">
        <f t="shared" si="220"/>
        <v>#DIV/0!</v>
      </c>
      <c r="W206" s="87"/>
      <c r="X206" s="87"/>
      <c r="Y206" s="87"/>
      <c r="Z206" s="177" t="e">
        <f t="shared" si="221"/>
        <v>#DIV/0!</v>
      </c>
      <c r="AA206" s="87"/>
      <c r="AB206" s="87"/>
      <c r="AC206" s="87"/>
      <c r="AD206" s="177" t="e">
        <f t="shared" si="222"/>
        <v>#DIV/0!</v>
      </c>
      <c r="AE206" s="87"/>
      <c r="AF206" s="87"/>
      <c r="AG206" s="87"/>
      <c r="AH206" s="87"/>
    </row>
    <row r="207" spans="1:34" s="84" customFormat="1" ht="12.75">
      <c r="A207" s="112">
        <v>3211</v>
      </c>
      <c r="B207" s="76" t="s">
        <v>92</v>
      </c>
      <c r="C207" s="88">
        <f t="shared" si="214"/>
        <v>200</v>
      </c>
      <c r="D207" s="88">
        <f t="shared" si="215"/>
        <v>0</v>
      </c>
      <c r="E207" s="88">
        <f t="shared" si="206"/>
        <v>0</v>
      </c>
      <c r="F207" s="177" t="e">
        <f t="shared" si="216"/>
        <v>#DIV/0!</v>
      </c>
      <c r="G207" s="88"/>
      <c r="H207" s="88"/>
      <c r="I207" s="88"/>
      <c r="J207" s="177" t="e">
        <f t="shared" si="217"/>
        <v>#DIV/0!</v>
      </c>
      <c r="K207" s="88"/>
      <c r="L207" s="88"/>
      <c r="M207" s="88"/>
      <c r="N207" s="177" t="e">
        <f t="shared" si="218"/>
        <v>#DIV/0!</v>
      </c>
      <c r="O207" s="88"/>
      <c r="P207" s="88"/>
      <c r="Q207" s="88"/>
      <c r="R207" s="189" t="e">
        <f t="shared" si="219"/>
        <v>#DIV/0!</v>
      </c>
      <c r="S207" s="88">
        <v>200</v>
      </c>
      <c r="T207" s="88">
        <v>0</v>
      </c>
      <c r="U207" s="88">
        <v>0</v>
      </c>
      <c r="V207" s="177" t="e">
        <f t="shared" si="220"/>
        <v>#DIV/0!</v>
      </c>
      <c r="W207" s="88"/>
      <c r="X207" s="88"/>
      <c r="Y207" s="88"/>
      <c r="Z207" s="177" t="e">
        <f t="shared" si="221"/>
        <v>#DIV/0!</v>
      </c>
      <c r="AA207" s="88"/>
      <c r="AB207" s="88"/>
      <c r="AC207" s="88"/>
      <c r="AD207" s="177" t="e">
        <f t="shared" si="222"/>
        <v>#DIV/0!</v>
      </c>
      <c r="AE207" s="88"/>
      <c r="AF207" s="88"/>
      <c r="AG207" s="88"/>
      <c r="AH207" s="88"/>
    </row>
    <row r="208" spans="1:34" s="84" customFormat="1" ht="12.75">
      <c r="A208" s="112">
        <v>3213</v>
      </c>
      <c r="B208" s="76" t="s">
        <v>93</v>
      </c>
      <c r="C208" s="88">
        <f t="shared" si="214"/>
        <v>100</v>
      </c>
      <c r="D208" s="88">
        <f t="shared" si="215"/>
        <v>0</v>
      </c>
      <c r="E208" s="88">
        <f t="shared" si="206"/>
        <v>0</v>
      </c>
      <c r="F208" s="177" t="e">
        <f t="shared" si="216"/>
        <v>#DIV/0!</v>
      </c>
      <c r="G208" s="88"/>
      <c r="H208" s="88"/>
      <c r="I208" s="88"/>
      <c r="J208" s="177" t="e">
        <f t="shared" si="217"/>
        <v>#DIV/0!</v>
      </c>
      <c r="K208" s="88"/>
      <c r="L208" s="88"/>
      <c r="M208" s="88"/>
      <c r="N208" s="177" t="e">
        <f t="shared" si="218"/>
        <v>#DIV/0!</v>
      </c>
      <c r="O208" s="88"/>
      <c r="P208" s="88"/>
      <c r="Q208" s="88"/>
      <c r="R208" s="189" t="e">
        <f t="shared" si="219"/>
        <v>#DIV/0!</v>
      </c>
      <c r="S208" s="88">
        <v>100</v>
      </c>
      <c r="T208" s="88">
        <v>0</v>
      </c>
      <c r="U208" s="88">
        <v>0</v>
      </c>
      <c r="V208" s="177" t="e">
        <f t="shared" si="220"/>
        <v>#DIV/0!</v>
      </c>
      <c r="W208" s="88"/>
      <c r="X208" s="88"/>
      <c r="Y208" s="88"/>
      <c r="Z208" s="177" t="e">
        <f t="shared" si="221"/>
        <v>#DIV/0!</v>
      </c>
      <c r="AA208" s="88"/>
      <c r="AB208" s="88"/>
      <c r="AC208" s="88"/>
      <c r="AD208" s="177" t="e">
        <f t="shared" si="222"/>
        <v>#DIV/0!</v>
      </c>
      <c r="AE208" s="88"/>
      <c r="AF208" s="88"/>
      <c r="AG208" s="88"/>
      <c r="AH208" s="88"/>
    </row>
    <row r="209" spans="1:34" s="84" customFormat="1" ht="12.75">
      <c r="A209" s="111">
        <v>322</v>
      </c>
      <c r="B209" s="83" t="s">
        <v>20</v>
      </c>
      <c r="C209" s="87">
        <f t="shared" si="214"/>
        <v>463045.34</v>
      </c>
      <c r="D209" s="87">
        <f t="shared" si="215"/>
        <v>477750</v>
      </c>
      <c r="E209" s="87">
        <f t="shared" si="206"/>
        <v>447812.49</v>
      </c>
      <c r="F209" s="177">
        <f t="shared" si="216"/>
        <v>0.9373364521193093</v>
      </c>
      <c r="G209" s="87">
        <f>SUM(G210:G214)</f>
        <v>0</v>
      </c>
      <c r="H209" s="87">
        <f>SUM(H210:H214)</f>
        <v>0</v>
      </c>
      <c r="I209" s="87">
        <f>SUM(I210:I214)</f>
        <v>0</v>
      </c>
      <c r="J209" s="177" t="e">
        <f t="shared" si="217"/>
        <v>#DIV/0!</v>
      </c>
      <c r="K209" s="87">
        <f>SUM(K210:K214)</f>
        <v>0</v>
      </c>
      <c r="L209" s="87">
        <f>SUM(L210:L214)</f>
        <v>0</v>
      </c>
      <c r="M209" s="87">
        <f>SUM(M210:M214)</f>
        <v>0</v>
      </c>
      <c r="N209" s="177" t="e">
        <f t="shared" si="218"/>
        <v>#DIV/0!</v>
      </c>
      <c r="O209" s="87">
        <f>SUM(O210:O214)</f>
        <v>0</v>
      </c>
      <c r="P209" s="87">
        <f>SUM(P210:P214)</f>
        <v>0</v>
      </c>
      <c r="Q209" s="87">
        <f>SUM(Q210:Q214)</f>
        <v>0</v>
      </c>
      <c r="R209" s="189" t="e">
        <f t="shared" si="219"/>
        <v>#DIV/0!</v>
      </c>
      <c r="S209" s="87">
        <f>SUM(S210:S215)</f>
        <v>463045.34</v>
      </c>
      <c r="T209" s="87">
        <f>SUM(T210:T215)</f>
        <v>477750</v>
      </c>
      <c r="U209" s="87">
        <f>SUM(U210:U215)</f>
        <v>447812.49</v>
      </c>
      <c r="V209" s="177">
        <f t="shared" si="220"/>
        <v>0.9373364521193093</v>
      </c>
      <c r="W209" s="87">
        <f>SUM(W210:W214)</f>
        <v>0</v>
      </c>
      <c r="X209" s="87">
        <f>SUM(X210:X214)</f>
        <v>0</v>
      </c>
      <c r="Y209" s="87">
        <f>SUM(Y210:Y214)</f>
        <v>0</v>
      </c>
      <c r="Z209" s="177" t="e">
        <f t="shared" si="221"/>
        <v>#DIV/0!</v>
      </c>
      <c r="AA209" s="87">
        <f>SUM(AA210:AA214)</f>
        <v>0</v>
      </c>
      <c r="AB209" s="87">
        <f>SUM(AB210:AB214)</f>
        <v>0</v>
      </c>
      <c r="AC209" s="87">
        <f>SUM(AC210:AC214)</f>
        <v>0</v>
      </c>
      <c r="AD209" s="177" t="e">
        <f t="shared" si="222"/>
        <v>#DIV/0!</v>
      </c>
      <c r="AE209" s="87">
        <f>SUM(AE210:AE214)</f>
        <v>0</v>
      </c>
      <c r="AF209" s="87">
        <f>SUM(AF210:AF214)</f>
        <v>0</v>
      </c>
      <c r="AG209" s="87">
        <f>SUM(AG210:AG214)</f>
        <v>0</v>
      </c>
      <c r="AH209" s="87">
        <f>SUM(AH210:AH214)</f>
        <v>0</v>
      </c>
    </row>
    <row r="210" spans="1:34" s="85" customFormat="1" ht="12.75" customHeight="1">
      <c r="A210" s="112">
        <v>3221</v>
      </c>
      <c r="B210" s="76" t="s">
        <v>149</v>
      </c>
      <c r="C210" s="88">
        <f t="shared" si="214"/>
        <v>15000</v>
      </c>
      <c r="D210" s="88">
        <f t="shared" si="215"/>
        <v>9000</v>
      </c>
      <c r="E210" s="88">
        <f t="shared" si="206"/>
        <v>7253.54</v>
      </c>
      <c r="F210" s="177">
        <f t="shared" si="216"/>
        <v>0.8059488888888889</v>
      </c>
      <c r="G210" s="88"/>
      <c r="H210" s="88"/>
      <c r="I210" s="88"/>
      <c r="J210" s="177" t="e">
        <f t="shared" si="217"/>
        <v>#DIV/0!</v>
      </c>
      <c r="K210" s="88"/>
      <c r="L210" s="88"/>
      <c r="M210" s="88"/>
      <c r="N210" s="177" t="e">
        <f t="shared" si="218"/>
        <v>#DIV/0!</v>
      </c>
      <c r="O210" s="88"/>
      <c r="P210" s="88"/>
      <c r="Q210" s="88"/>
      <c r="R210" s="189" t="e">
        <f t="shared" si="219"/>
        <v>#DIV/0!</v>
      </c>
      <c r="S210" s="88">
        <v>15000</v>
      </c>
      <c r="T210" s="88">
        <v>9000</v>
      </c>
      <c r="U210" s="88">
        <v>7253.54</v>
      </c>
      <c r="V210" s="177">
        <f t="shared" si="220"/>
        <v>0.8059488888888889</v>
      </c>
      <c r="W210" s="88"/>
      <c r="X210" s="88"/>
      <c r="Y210" s="88"/>
      <c r="Z210" s="177" t="e">
        <f t="shared" si="221"/>
        <v>#DIV/0!</v>
      </c>
      <c r="AA210" s="88"/>
      <c r="AB210" s="88"/>
      <c r="AC210" s="88"/>
      <c r="AD210" s="177" t="e">
        <f t="shared" si="222"/>
        <v>#DIV/0!</v>
      </c>
      <c r="AE210" s="88"/>
      <c r="AF210" s="88"/>
      <c r="AG210" s="88"/>
      <c r="AH210" s="88"/>
    </row>
    <row r="211" spans="1:34" s="85" customFormat="1" ht="12.75">
      <c r="A211" s="112">
        <v>3222</v>
      </c>
      <c r="B211" s="76" t="s">
        <v>123</v>
      </c>
      <c r="C211" s="88">
        <f t="shared" si="214"/>
        <v>402545.34</v>
      </c>
      <c r="D211" s="88">
        <f t="shared" si="215"/>
        <v>440000</v>
      </c>
      <c r="E211" s="88">
        <f t="shared" si="206"/>
        <v>412463.19</v>
      </c>
      <c r="F211" s="177">
        <f t="shared" si="216"/>
        <v>0.9374163409090909</v>
      </c>
      <c r="G211" s="88"/>
      <c r="H211" s="88"/>
      <c r="I211" s="88"/>
      <c r="J211" s="177" t="e">
        <f t="shared" si="217"/>
        <v>#DIV/0!</v>
      </c>
      <c r="K211" s="88"/>
      <c r="L211" s="88"/>
      <c r="M211" s="88"/>
      <c r="N211" s="177" t="e">
        <f t="shared" si="218"/>
        <v>#DIV/0!</v>
      </c>
      <c r="O211" s="88"/>
      <c r="P211" s="88"/>
      <c r="Q211" s="88"/>
      <c r="R211" s="189" t="e">
        <f t="shared" si="219"/>
        <v>#DIV/0!</v>
      </c>
      <c r="S211" s="88">
        <v>402545.34</v>
      </c>
      <c r="T211" s="88">
        <v>440000</v>
      </c>
      <c r="U211" s="88">
        <v>412463.19</v>
      </c>
      <c r="V211" s="177">
        <f t="shared" si="220"/>
        <v>0.9374163409090909</v>
      </c>
      <c r="W211" s="88">
        <v>0</v>
      </c>
      <c r="X211" s="88">
        <v>0</v>
      </c>
      <c r="Y211" s="88">
        <v>0</v>
      </c>
      <c r="Z211" s="177" t="e">
        <f t="shared" si="221"/>
        <v>#DIV/0!</v>
      </c>
      <c r="AA211" s="88"/>
      <c r="AB211" s="88"/>
      <c r="AC211" s="88"/>
      <c r="AD211" s="177" t="e">
        <f t="shared" si="222"/>
        <v>#DIV/0!</v>
      </c>
      <c r="AE211" s="88"/>
      <c r="AF211" s="88"/>
      <c r="AG211" s="88"/>
      <c r="AH211" s="88"/>
    </row>
    <row r="212" spans="1:34" s="85" customFormat="1" ht="12.75">
      <c r="A212" s="112">
        <v>3223</v>
      </c>
      <c r="B212" s="76" t="s">
        <v>96</v>
      </c>
      <c r="C212" s="88">
        <f t="shared" si="214"/>
        <v>30000</v>
      </c>
      <c r="D212" s="88">
        <f t="shared" si="215"/>
        <v>27000</v>
      </c>
      <c r="E212" s="88">
        <f t="shared" si="206"/>
        <v>26387.88</v>
      </c>
      <c r="F212" s="177">
        <f t="shared" si="216"/>
        <v>0.9773288888888889</v>
      </c>
      <c r="G212" s="88"/>
      <c r="H212" s="88"/>
      <c r="I212" s="88"/>
      <c r="J212" s="177" t="e">
        <f t="shared" si="217"/>
        <v>#DIV/0!</v>
      </c>
      <c r="K212" s="88"/>
      <c r="L212" s="88"/>
      <c r="M212" s="88"/>
      <c r="N212" s="177" t="e">
        <f t="shared" si="218"/>
        <v>#DIV/0!</v>
      </c>
      <c r="O212" s="88"/>
      <c r="P212" s="88"/>
      <c r="Q212" s="88"/>
      <c r="R212" s="189" t="e">
        <f t="shared" si="219"/>
        <v>#DIV/0!</v>
      </c>
      <c r="S212" s="88">
        <v>30000</v>
      </c>
      <c r="T212" s="88">
        <v>27000</v>
      </c>
      <c r="U212" s="88">
        <v>26387.88</v>
      </c>
      <c r="V212" s="177">
        <f t="shared" si="220"/>
        <v>0.9773288888888889</v>
      </c>
      <c r="W212" s="88"/>
      <c r="X212" s="88"/>
      <c r="Y212" s="88"/>
      <c r="Z212" s="177" t="e">
        <f t="shared" si="221"/>
        <v>#DIV/0!</v>
      </c>
      <c r="AA212" s="88"/>
      <c r="AB212" s="88"/>
      <c r="AC212" s="88"/>
      <c r="AD212" s="177" t="e">
        <f t="shared" si="222"/>
        <v>#DIV/0!</v>
      </c>
      <c r="AE212" s="88"/>
      <c r="AF212" s="88"/>
      <c r="AG212" s="88"/>
      <c r="AH212" s="88"/>
    </row>
    <row r="213" spans="1:34" s="85" customFormat="1" ht="12.75">
      <c r="A213" s="112">
        <v>3224</v>
      </c>
      <c r="B213" s="76" t="s">
        <v>144</v>
      </c>
      <c r="C213" s="88">
        <f t="shared" si="214"/>
        <v>1500</v>
      </c>
      <c r="D213" s="88">
        <f t="shared" si="215"/>
        <v>50</v>
      </c>
      <c r="E213" s="88">
        <f t="shared" si="206"/>
        <v>11.82</v>
      </c>
      <c r="F213" s="177">
        <f t="shared" si="216"/>
        <v>0.2364</v>
      </c>
      <c r="G213" s="88"/>
      <c r="H213" s="88"/>
      <c r="I213" s="88"/>
      <c r="J213" s="177" t="e">
        <f t="shared" si="217"/>
        <v>#DIV/0!</v>
      </c>
      <c r="K213" s="88"/>
      <c r="L213" s="88"/>
      <c r="M213" s="88"/>
      <c r="N213" s="177" t="e">
        <f t="shared" si="218"/>
        <v>#DIV/0!</v>
      </c>
      <c r="O213" s="88"/>
      <c r="P213" s="88"/>
      <c r="Q213" s="88"/>
      <c r="R213" s="189" t="e">
        <f t="shared" si="219"/>
        <v>#DIV/0!</v>
      </c>
      <c r="S213" s="88">
        <v>1500</v>
      </c>
      <c r="T213" s="88">
        <v>50</v>
      </c>
      <c r="U213" s="88">
        <v>11.82</v>
      </c>
      <c r="V213" s="177">
        <f t="shared" si="220"/>
        <v>0.2364</v>
      </c>
      <c r="W213" s="88"/>
      <c r="X213" s="88"/>
      <c r="Y213" s="88"/>
      <c r="Z213" s="177" t="e">
        <f t="shared" si="221"/>
        <v>#DIV/0!</v>
      </c>
      <c r="AA213" s="88"/>
      <c r="AB213" s="88"/>
      <c r="AC213" s="88"/>
      <c r="AD213" s="177" t="e">
        <f t="shared" si="222"/>
        <v>#DIV/0!</v>
      </c>
      <c r="AE213" s="88"/>
      <c r="AF213" s="88"/>
      <c r="AG213" s="88"/>
      <c r="AH213" s="88"/>
    </row>
    <row r="214" spans="1:34" s="85" customFormat="1" ht="12.75">
      <c r="A214" s="112">
        <v>3225</v>
      </c>
      <c r="B214" s="76" t="s">
        <v>97</v>
      </c>
      <c r="C214" s="88">
        <f t="shared" si="214"/>
        <v>6000</v>
      </c>
      <c r="D214" s="88">
        <f t="shared" si="215"/>
        <v>1700</v>
      </c>
      <c r="E214" s="88">
        <f t="shared" si="206"/>
        <v>1696.06</v>
      </c>
      <c r="F214" s="177">
        <f t="shared" si="216"/>
        <v>0.9976823529411765</v>
      </c>
      <c r="G214" s="88"/>
      <c r="H214" s="88"/>
      <c r="I214" s="88"/>
      <c r="J214" s="177" t="e">
        <f t="shared" si="217"/>
        <v>#DIV/0!</v>
      </c>
      <c r="K214" s="88"/>
      <c r="L214" s="88"/>
      <c r="M214" s="88"/>
      <c r="N214" s="177" t="e">
        <f t="shared" si="218"/>
        <v>#DIV/0!</v>
      </c>
      <c r="O214" s="88"/>
      <c r="P214" s="88"/>
      <c r="Q214" s="88"/>
      <c r="R214" s="189" t="e">
        <f t="shared" si="219"/>
        <v>#DIV/0!</v>
      </c>
      <c r="S214" s="88">
        <v>6000</v>
      </c>
      <c r="T214" s="88">
        <v>1700</v>
      </c>
      <c r="U214" s="88">
        <v>1696.06</v>
      </c>
      <c r="V214" s="177">
        <f t="shared" si="220"/>
        <v>0.9976823529411765</v>
      </c>
      <c r="W214" s="88"/>
      <c r="X214" s="88"/>
      <c r="Y214" s="88"/>
      <c r="Z214" s="177" t="e">
        <f t="shared" si="221"/>
        <v>#DIV/0!</v>
      </c>
      <c r="AA214" s="88"/>
      <c r="AB214" s="88"/>
      <c r="AC214" s="88"/>
      <c r="AD214" s="177" t="e">
        <f t="shared" si="222"/>
        <v>#DIV/0!</v>
      </c>
      <c r="AE214" s="88"/>
      <c r="AF214" s="88"/>
      <c r="AG214" s="88"/>
      <c r="AH214" s="88"/>
    </row>
    <row r="215" spans="1:34" s="85" customFormat="1" ht="12.75">
      <c r="A215" s="112">
        <v>3227</v>
      </c>
      <c r="B215" s="76" t="s">
        <v>142</v>
      </c>
      <c r="C215" s="88">
        <f t="shared" si="214"/>
        <v>8000</v>
      </c>
      <c r="D215" s="88">
        <f t="shared" si="215"/>
        <v>0</v>
      </c>
      <c r="E215" s="88">
        <f t="shared" si="206"/>
        <v>0</v>
      </c>
      <c r="F215" s="177" t="e">
        <f t="shared" si="216"/>
        <v>#DIV/0!</v>
      </c>
      <c r="G215" s="88"/>
      <c r="H215" s="88"/>
      <c r="I215" s="88"/>
      <c r="J215" s="177" t="e">
        <f t="shared" si="217"/>
        <v>#DIV/0!</v>
      </c>
      <c r="K215" s="88"/>
      <c r="L215" s="88"/>
      <c r="M215" s="88"/>
      <c r="N215" s="177" t="e">
        <f t="shared" si="218"/>
        <v>#DIV/0!</v>
      </c>
      <c r="O215" s="88"/>
      <c r="P215" s="88"/>
      <c r="Q215" s="88"/>
      <c r="R215" s="189" t="e">
        <f t="shared" si="219"/>
        <v>#DIV/0!</v>
      </c>
      <c r="S215" s="88">
        <v>8000</v>
      </c>
      <c r="T215" s="88">
        <v>0</v>
      </c>
      <c r="U215" s="88">
        <v>0</v>
      </c>
      <c r="V215" s="177" t="e">
        <f t="shared" si="220"/>
        <v>#DIV/0!</v>
      </c>
      <c r="W215" s="88"/>
      <c r="X215" s="88"/>
      <c r="Y215" s="88"/>
      <c r="Z215" s="177" t="e">
        <f t="shared" si="221"/>
        <v>#DIV/0!</v>
      </c>
      <c r="AA215" s="88"/>
      <c r="AB215" s="88"/>
      <c r="AC215" s="88"/>
      <c r="AD215" s="177" t="e">
        <f t="shared" si="222"/>
        <v>#DIV/0!</v>
      </c>
      <c r="AE215" s="88"/>
      <c r="AF215" s="88"/>
      <c r="AG215" s="88"/>
      <c r="AH215" s="88"/>
    </row>
    <row r="216" spans="1:34" s="84" customFormat="1" ht="12.75">
      <c r="A216" s="111">
        <v>323</v>
      </c>
      <c r="B216" s="83" t="s">
        <v>21</v>
      </c>
      <c r="C216" s="87">
        <f t="shared" si="214"/>
        <v>27200</v>
      </c>
      <c r="D216" s="87">
        <f t="shared" si="215"/>
        <v>18260</v>
      </c>
      <c r="E216" s="87">
        <f t="shared" si="206"/>
        <v>17084.48</v>
      </c>
      <c r="F216" s="177">
        <f t="shared" si="216"/>
        <v>0.9356232201533407</v>
      </c>
      <c r="G216" s="87">
        <f>SUM(G220)</f>
        <v>0</v>
      </c>
      <c r="H216" s="87">
        <f>SUM(H220)</f>
        <v>0</v>
      </c>
      <c r="I216" s="87">
        <f>SUM(I220)</f>
        <v>0</v>
      </c>
      <c r="J216" s="177" t="e">
        <f t="shared" si="217"/>
        <v>#DIV/0!</v>
      </c>
      <c r="K216" s="87">
        <f>SUM(K220)</f>
        <v>0</v>
      </c>
      <c r="L216" s="87">
        <f>SUM(L220)</f>
        <v>0</v>
      </c>
      <c r="M216" s="87">
        <f>SUM(M220)</f>
        <v>0</v>
      </c>
      <c r="N216" s="177" t="e">
        <f t="shared" si="218"/>
        <v>#DIV/0!</v>
      </c>
      <c r="O216" s="87">
        <f>SUM(O220)</f>
        <v>0</v>
      </c>
      <c r="P216" s="87">
        <f>SUM(P220)</f>
        <v>0</v>
      </c>
      <c r="Q216" s="87">
        <f>SUM(Q220)</f>
        <v>0</v>
      </c>
      <c r="R216" s="189" t="e">
        <f t="shared" si="219"/>
        <v>#DIV/0!</v>
      </c>
      <c r="S216" s="87">
        <f>SUM(S217:S221)</f>
        <v>27200</v>
      </c>
      <c r="T216" s="87">
        <f>SUM(T217:T221)</f>
        <v>18260</v>
      </c>
      <c r="U216" s="87">
        <f>SUM(U217:U221)</f>
        <v>17084.48</v>
      </c>
      <c r="V216" s="177">
        <f t="shared" si="220"/>
        <v>0.9356232201533407</v>
      </c>
      <c r="W216" s="87">
        <f>SUM(W220)</f>
        <v>0</v>
      </c>
      <c r="X216" s="87">
        <f>SUM(X220)</f>
        <v>0</v>
      </c>
      <c r="Y216" s="87">
        <f>SUM(Y220)</f>
        <v>0</v>
      </c>
      <c r="Z216" s="177" t="e">
        <f t="shared" si="221"/>
        <v>#DIV/0!</v>
      </c>
      <c r="AA216" s="87">
        <f>SUM(AA220)</f>
        <v>0</v>
      </c>
      <c r="AB216" s="87">
        <f>SUM(AB220)</f>
        <v>0</v>
      </c>
      <c r="AC216" s="87">
        <f>SUM(AC220)</f>
        <v>0</v>
      </c>
      <c r="AD216" s="177" t="e">
        <f t="shared" si="222"/>
        <v>#DIV/0!</v>
      </c>
      <c r="AE216" s="87">
        <f>SUM(AE220)</f>
        <v>0</v>
      </c>
      <c r="AF216" s="87">
        <f>SUM(AF220)</f>
        <v>0</v>
      </c>
      <c r="AG216" s="87">
        <f>SUM(AG220)</f>
        <v>0</v>
      </c>
      <c r="AH216" s="87">
        <f>SUM(AH220)</f>
        <v>0</v>
      </c>
    </row>
    <row r="217" spans="1:34" s="84" customFormat="1" ht="12.75">
      <c r="A217" s="112">
        <v>3231</v>
      </c>
      <c r="B217" s="76" t="s">
        <v>99</v>
      </c>
      <c r="C217" s="88">
        <f t="shared" si="214"/>
        <v>500</v>
      </c>
      <c r="D217" s="88">
        <f t="shared" si="215"/>
        <v>200</v>
      </c>
      <c r="E217" s="88">
        <f t="shared" si="206"/>
        <v>200</v>
      </c>
      <c r="F217" s="177">
        <f t="shared" si="216"/>
        <v>1</v>
      </c>
      <c r="G217" s="88"/>
      <c r="H217" s="88"/>
      <c r="I217" s="88"/>
      <c r="J217" s="177" t="e">
        <f t="shared" si="217"/>
        <v>#DIV/0!</v>
      </c>
      <c r="K217" s="88"/>
      <c r="L217" s="88"/>
      <c r="M217" s="88"/>
      <c r="N217" s="177" t="e">
        <f t="shared" si="218"/>
        <v>#DIV/0!</v>
      </c>
      <c r="O217" s="88"/>
      <c r="P217" s="88"/>
      <c r="Q217" s="88"/>
      <c r="R217" s="189" t="e">
        <f t="shared" si="219"/>
        <v>#DIV/0!</v>
      </c>
      <c r="S217" s="88">
        <v>500</v>
      </c>
      <c r="T217" s="88">
        <v>200</v>
      </c>
      <c r="U217" s="88">
        <v>200</v>
      </c>
      <c r="V217" s="177">
        <f t="shared" si="220"/>
        <v>1</v>
      </c>
      <c r="W217" s="88"/>
      <c r="X217" s="88"/>
      <c r="Y217" s="88"/>
      <c r="Z217" s="177" t="e">
        <f t="shared" si="221"/>
        <v>#DIV/0!</v>
      </c>
      <c r="AA217" s="88"/>
      <c r="AB217" s="88"/>
      <c r="AC217" s="88"/>
      <c r="AD217" s="177" t="e">
        <f t="shared" si="222"/>
        <v>#DIV/0!</v>
      </c>
      <c r="AE217" s="88"/>
      <c r="AF217" s="88"/>
      <c r="AG217" s="88"/>
      <c r="AH217" s="88"/>
    </row>
    <row r="218" spans="1:34" s="84" customFormat="1" ht="12.75">
      <c r="A218" s="112">
        <v>3232</v>
      </c>
      <c r="B218" s="76" t="s">
        <v>186</v>
      </c>
      <c r="C218" s="88">
        <f t="shared" si="214"/>
        <v>3000</v>
      </c>
      <c r="D218" s="88">
        <f t="shared" si="215"/>
        <v>2010</v>
      </c>
      <c r="E218" s="88">
        <f t="shared" si="206"/>
        <v>2009.5</v>
      </c>
      <c r="F218" s="177">
        <f t="shared" si="216"/>
        <v>0.9997512437810945</v>
      </c>
      <c r="G218" s="88"/>
      <c r="H218" s="88"/>
      <c r="I218" s="88"/>
      <c r="J218" s="177" t="e">
        <f t="shared" si="217"/>
        <v>#DIV/0!</v>
      </c>
      <c r="K218" s="88"/>
      <c r="L218" s="88"/>
      <c r="M218" s="88"/>
      <c r="N218" s="177" t="e">
        <f t="shared" si="218"/>
        <v>#DIV/0!</v>
      </c>
      <c r="O218" s="88"/>
      <c r="P218" s="88"/>
      <c r="Q218" s="88"/>
      <c r="R218" s="189" t="e">
        <f t="shared" si="219"/>
        <v>#DIV/0!</v>
      </c>
      <c r="S218" s="88">
        <v>3000</v>
      </c>
      <c r="T218" s="88">
        <v>2010</v>
      </c>
      <c r="U218" s="88">
        <v>2009.5</v>
      </c>
      <c r="V218" s="177">
        <f t="shared" si="220"/>
        <v>0.9997512437810945</v>
      </c>
      <c r="W218" s="88"/>
      <c r="X218" s="88"/>
      <c r="Y218" s="88"/>
      <c r="Z218" s="177" t="e">
        <f t="shared" si="221"/>
        <v>#DIV/0!</v>
      </c>
      <c r="AA218" s="88"/>
      <c r="AB218" s="88"/>
      <c r="AC218" s="88"/>
      <c r="AD218" s="177" t="e">
        <f t="shared" si="222"/>
        <v>#DIV/0!</v>
      </c>
      <c r="AE218" s="88"/>
      <c r="AF218" s="88"/>
      <c r="AG218" s="88"/>
      <c r="AH218" s="88"/>
    </row>
    <row r="219" spans="1:34" s="84" customFormat="1" ht="12.75">
      <c r="A219" s="112">
        <v>3234</v>
      </c>
      <c r="B219" s="76" t="s">
        <v>100</v>
      </c>
      <c r="C219" s="88">
        <f t="shared" si="214"/>
        <v>18000</v>
      </c>
      <c r="D219" s="88">
        <f t="shared" si="215"/>
        <v>8500</v>
      </c>
      <c r="E219" s="88">
        <f t="shared" si="206"/>
        <v>8358.84</v>
      </c>
      <c r="F219" s="177">
        <f t="shared" si="216"/>
        <v>0.9833929411764706</v>
      </c>
      <c r="G219" s="88"/>
      <c r="H219" s="88"/>
      <c r="I219" s="88"/>
      <c r="J219" s="177" t="e">
        <f t="shared" si="217"/>
        <v>#DIV/0!</v>
      </c>
      <c r="K219" s="88"/>
      <c r="L219" s="88"/>
      <c r="M219" s="88"/>
      <c r="N219" s="177" t="e">
        <f t="shared" si="218"/>
        <v>#DIV/0!</v>
      </c>
      <c r="O219" s="88"/>
      <c r="P219" s="88"/>
      <c r="Q219" s="88"/>
      <c r="R219" s="189" t="e">
        <f t="shared" si="219"/>
        <v>#DIV/0!</v>
      </c>
      <c r="S219" s="88">
        <v>18000</v>
      </c>
      <c r="T219" s="88">
        <v>8500</v>
      </c>
      <c r="U219" s="88">
        <v>8358.84</v>
      </c>
      <c r="V219" s="177">
        <f t="shared" si="220"/>
        <v>0.9833929411764706</v>
      </c>
      <c r="W219" s="88"/>
      <c r="X219" s="88"/>
      <c r="Y219" s="88"/>
      <c r="Z219" s="177" t="e">
        <f t="shared" si="221"/>
        <v>#DIV/0!</v>
      </c>
      <c r="AA219" s="88"/>
      <c r="AB219" s="88"/>
      <c r="AC219" s="88"/>
      <c r="AD219" s="177" t="e">
        <f t="shared" si="222"/>
        <v>#DIV/0!</v>
      </c>
      <c r="AE219" s="88"/>
      <c r="AF219" s="88"/>
      <c r="AG219" s="88"/>
      <c r="AH219" s="88"/>
    </row>
    <row r="220" spans="1:34" s="85" customFormat="1" ht="12.75">
      <c r="A220" s="112">
        <v>3236</v>
      </c>
      <c r="B220" s="76" t="s">
        <v>101</v>
      </c>
      <c r="C220" s="88">
        <f t="shared" si="214"/>
        <v>5700</v>
      </c>
      <c r="D220" s="88">
        <f t="shared" si="215"/>
        <v>7550</v>
      </c>
      <c r="E220" s="88">
        <f t="shared" si="206"/>
        <v>6516.14</v>
      </c>
      <c r="F220" s="177">
        <f t="shared" si="216"/>
        <v>0.8630649006622517</v>
      </c>
      <c r="G220" s="88"/>
      <c r="H220" s="88"/>
      <c r="I220" s="88"/>
      <c r="J220" s="177" t="e">
        <f t="shared" si="217"/>
        <v>#DIV/0!</v>
      </c>
      <c r="K220" s="88"/>
      <c r="L220" s="88"/>
      <c r="M220" s="88"/>
      <c r="N220" s="177" t="e">
        <f t="shared" si="218"/>
        <v>#DIV/0!</v>
      </c>
      <c r="O220" s="88"/>
      <c r="P220" s="88"/>
      <c r="Q220" s="88"/>
      <c r="R220" s="189" t="e">
        <f t="shared" si="219"/>
        <v>#DIV/0!</v>
      </c>
      <c r="S220" s="88">
        <v>5700</v>
      </c>
      <c r="T220" s="88">
        <v>7550</v>
      </c>
      <c r="U220" s="88">
        <v>6516.14</v>
      </c>
      <c r="V220" s="177">
        <f t="shared" si="220"/>
        <v>0.8630649006622517</v>
      </c>
      <c r="W220" s="88"/>
      <c r="X220" s="88"/>
      <c r="Y220" s="88"/>
      <c r="Z220" s="177" t="e">
        <f t="shared" si="221"/>
        <v>#DIV/0!</v>
      </c>
      <c r="AA220" s="88"/>
      <c r="AB220" s="88"/>
      <c r="AC220" s="88"/>
      <c r="AD220" s="177" t="e">
        <f t="shared" si="222"/>
        <v>#DIV/0!</v>
      </c>
      <c r="AE220" s="88"/>
      <c r="AF220" s="88"/>
      <c r="AG220" s="88"/>
      <c r="AH220" s="88"/>
    </row>
    <row r="221" spans="1:34" s="85" customFormat="1" ht="12.75">
      <c r="A221" s="112">
        <v>3239</v>
      </c>
      <c r="B221" s="76" t="s">
        <v>104</v>
      </c>
      <c r="C221" s="88">
        <f t="shared" si="214"/>
        <v>0</v>
      </c>
      <c r="D221" s="88">
        <f t="shared" si="215"/>
        <v>0</v>
      </c>
      <c r="E221" s="88">
        <f t="shared" si="206"/>
        <v>0</v>
      </c>
      <c r="F221" s="177" t="e">
        <f t="shared" si="216"/>
        <v>#DIV/0!</v>
      </c>
      <c r="G221" s="88"/>
      <c r="H221" s="88"/>
      <c r="I221" s="88"/>
      <c r="J221" s="177" t="e">
        <f t="shared" si="217"/>
        <v>#DIV/0!</v>
      </c>
      <c r="K221" s="88"/>
      <c r="L221" s="88"/>
      <c r="M221" s="88"/>
      <c r="N221" s="177" t="e">
        <f t="shared" si="218"/>
        <v>#DIV/0!</v>
      </c>
      <c r="O221" s="88"/>
      <c r="P221" s="88"/>
      <c r="Q221" s="88"/>
      <c r="R221" s="189" t="e">
        <f t="shared" si="219"/>
        <v>#DIV/0!</v>
      </c>
      <c r="S221" s="88">
        <v>0</v>
      </c>
      <c r="T221" s="88">
        <v>0</v>
      </c>
      <c r="U221" s="88">
        <v>0</v>
      </c>
      <c r="V221" s="177" t="e">
        <f t="shared" si="220"/>
        <v>#DIV/0!</v>
      </c>
      <c r="W221" s="88"/>
      <c r="X221" s="88"/>
      <c r="Y221" s="88"/>
      <c r="Z221" s="177" t="e">
        <f t="shared" si="221"/>
        <v>#DIV/0!</v>
      </c>
      <c r="AA221" s="88"/>
      <c r="AB221" s="88"/>
      <c r="AC221" s="88"/>
      <c r="AD221" s="177" t="e">
        <f t="shared" si="222"/>
        <v>#DIV/0!</v>
      </c>
      <c r="AE221" s="88"/>
      <c r="AF221" s="88"/>
      <c r="AG221" s="88"/>
      <c r="AH221" s="88"/>
    </row>
    <row r="222" spans="1:34" s="85" customFormat="1" ht="25.5">
      <c r="A222" s="120">
        <v>329</v>
      </c>
      <c r="B222" s="82" t="s">
        <v>148</v>
      </c>
      <c r="C222" s="87">
        <f t="shared" si="214"/>
        <v>1000</v>
      </c>
      <c r="D222" s="87">
        <f t="shared" si="215"/>
        <v>0</v>
      </c>
      <c r="E222" s="87">
        <f t="shared" si="206"/>
        <v>0</v>
      </c>
      <c r="F222" s="177" t="e">
        <f t="shared" si="216"/>
        <v>#DIV/0!</v>
      </c>
      <c r="G222" s="119"/>
      <c r="H222" s="119"/>
      <c r="I222" s="119"/>
      <c r="J222" s="177" t="e">
        <f t="shared" si="217"/>
        <v>#DIV/0!</v>
      </c>
      <c r="K222" s="119"/>
      <c r="L222" s="119"/>
      <c r="M222" s="119"/>
      <c r="N222" s="177" t="e">
        <f t="shared" si="218"/>
        <v>#DIV/0!</v>
      </c>
      <c r="O222" s="119"/>
      <c r="P222" s="119"/>
      <c r="Q222" s="119"/>
      <c r="R222" s="189" t="e">
        <f t="shared" si="219"/>
        <v>#DIV/0!</v>
      </c>
      <c r="S222" s="119">
        <f>S223</f>
        <v>1000</v>
      </c>
      <c r="T222" s="119">
        <f>T223</f>
        <v>0</v>
      </c>
      <c r="U222" s="119">
        <f>U223</f>
        <v>0</v>
      </c>
      <c r="V222" s="177" t="e">
        <f t="shared" si="220"/>
        <v>#DIV/0!</v>
      </c>
      <c r="W222" s="119"/>
      <c r="X222" s="119"/>
      <c r="Y222" s="119"/>
      <c r="Z222" s="177" t="e">
        <f t="shared" si="221"/>
        <v>#DIV/0!</v>
      </c>
      <c r="AA222" s="119"/>
      <c r="AB222" s="119"/>
      <c r="AC222" s="119"/>
      <c r="AD222" s="177" t="e">
        <f t="shared" si="222"/>
        <v>#DIV/0!</v>
      </c>
      <c r="AE222" s="119"/>
      <c r="AF222" s="119"/>
      <c r="AG222" s="119"/>
      <c r="AH222" s="119"/>
    </row>
    <row r="223" spans="1:34" s="85" customFormat="1" ht="12.75">
      <c r="A223" s="112">
        <v>3299</v>
      </c>
      <c r="B223" s="76" t="s">
        <v>105</v>
      </c>
      <c r="C223" s="88">
        <f t="shared" si="214"/>
        <v>1000</v>
      </c>
      <c r="D223" s="88">
        <f t="shared" si="215"/>
        <v>0</v>
      </c>
      <c r="E223" s="88">
        <f t="shared" si="206"/>
        <v>0</v>
      </c>
      <c r="F223" s="177" t="e">
        <f t="shared" si="216"/>
        <v>#DIV/0!</v>
      </c>
      <c r="G223" s="88"/>
      <c r="H223" s="88"/>
      <c r="I223" s="88"/>
      <c r="J223" s="177" t="e">
        <f t="shared" si="217"/>
        <v>#DIV/0!</v>
      </c>
      <c r="K223" s="88"/>
      <c r="L223" s="88"/>
      <c r="M223" s="88"/>
      <c r="N223" s="177" t="e">
        <f t="shared" si="218"/>
        <v>#DIV/0!</v>
      </c>
      <c r="O223" s="88"/>
      <c r="P223" s="88"/>
      <c r="Q223" s="88"/>
      <c r="R223" s="189" t="e">
        <f t="shared" si="219"/>
        <v>#DIV/0!</v>
      </c>
      <c r="S223" s="88">
        <v>1000</v>
      </c>
      <c r="T223" s="88">
        <v>0</v>
      </c>
      <c r="U223" s="88">
        <v>0</v>
      </c>
      <c r="V223" s="177" t="e">
        <f t="shared" si="220"/>
        <v>#DIV/0!</v>
      </c>
      <c r="W223" s="88"/>
      <c r="X223" s="88"/>
      <c r="Y223" s="88"/>
      <c r="Z223" s="177" t="e">
        <f t="shared" si="221"/>
        <v>#DIV/0!</v>
      </c>
      <c r="AA223" s="88"/>
      <c r="AB223" s="88"/>
      <c r="AC223" s="88"/>
      <c r="AD223" s="177" t="e">
        <f t="shared" si="222"/>
        <v>#DIV/0!</v>
      </c>
      <c r="AE223" s="88"/>
      <c r="AF223" s="88"/>
      <c r="AG223" s="88"/>
      <c r="AH223" s="88"/>
    </row>
    <row r="224" spans="1:34" s="85" customFormat="1" ht="12.75">
      <c r="A224" s="112"/>
      <c r="B224" s="76"/>
      <c r="C224" s="88"/>
      <c r="D224" s="88"/>
      <c r="E224" s="88"/>
      <c r="F224" s="177" t="e">
        <f t="shared" si="216"/>
        <v>#DIV/0!</v>
      </c>
      <c r="G224" s="88"/>
      <c r="H224" s="88"/>
      <c r="I224" s="88"/>
      <c r="J224" s="177" t="e">
        <f t="shared" si="217"/>
        <v>#DIV/0!</v>
      </c>
      <c r="K224" s="88"/>
      <c r="L224" s="88"/>
      <c r="M224" s="88"/>
      <c r="N224" s="177" t="e">
        <f t="shared" si="218"/>
        <v>#DIV/0!</v>
      </c>
      <c r="O224" s="88"/>
      <c r="P224" s="88"/>
      <c r="Q224" s="88"/>
      <c r="R224" s="189" t="e">
        <f t="shared" si="219"/>
        <v>#DIV/0!</v>
      </c>
      <c r="S224" s="88"/>
      <c r="T224" s="88"/>
      <c r="U224" s="88"/>
      <c r="V224" s="177" t="e">
        <f t="shared" si="220"/>
        <v>#DIV/0!</v>
      </c>
      <c r="W224" s="88"/>
      <c r="X224" s="88"/>
      <c r="Y224" s="88"/>
      <c r="Z224" s="177" t="e">
        <f t="shared" si="221"/>
        <v>#DIV/0!</v>
      </c>
      <c r="AA224" s="88"/>
      <c r="AB224" s="88"/>
      <c r="AC224" s="88"/>
      <c r="AD224" s="177" t="e">
        <f t="shared" si="222"/>
        <v>#DIV/0!</v>
      </c>
      <c r="AE224" s="88"/>
      <c r="AF224" s="88"/>
      <c r="AG224" s="88"/>
      <c r="AH224" s="88"/>
    </row>
    <row r="225" spans="1:34" ht="51">
      <c r="A225" s="107" t="s">
        <v>52</v>
      </c>
      <c r="B225" s="91" t="s">
        <v>74</v>
      </c>
      <c r="C225" s="92">
        <f>SUM(C226+C249)</f>
        <v>23326.97</v>
      </c>
      <c r="D225" s="92">
        <f>H225+L225+P225+T225+X225+AB225</f>
        <v>18326.97</v>
      </c>
      <c r="E225" s="92"/>
      <c r="F225" s="176">
        <f>E225/D225</f>
        <v>0</v>
      </c>
      <c r="G225" s="92">
        <f>SUM(G226+G249)</f>
        <v>0</v>
      </c>
      <c r="H225" s="92">
        <f>SUM(H226+H249)</f>
        <v>0</v>
      </c>
      <c r="I225" s="92">
        <f>SUM(I226+I249)</f>
        <v>0</v>
      </c>
      <c r="J225" s="176" t="e">
        <f>I225/H225</f>
        <v>#DIV/0!</v>
      </c>
      <c r="K225" s="92">
        <f>SUM(K226+K249)</f>
        <v>0</v>
      </c>
      <c r="L225" s="92">
        <f>SUM(L226+L249)</f>
        <v>0</v>
      </c>
      <c r="M225" s="92">
        <f>SUM(M226+M249)</f>
        <v>0</v>
      </c>
      <c r="N225" s="176" t="e">
        <f>M225/L225</f>
        <v>#DIV/0!</v>
      </c>
      <c r="O225" s="92">
        <f>SUM(O226+O249)</f>
        <v>0</v>
      </c>
      <c r="P225" s="92">
        <f>SUM(P226+P249)</f>
        <v>0</v>
      </c>
      <c r="Q225" s="92">
        <f>SUM(Q226+Q249)</f>
        <v>0</v>
      </c>
      <c r="R225" s="188" t="e">
        <f>Q225/P225</f>
        <v>#DIV/0!</v>
      </c>
      <c r="S225" s="92">
        <f>SUM(S226+S249)</f>
        <v>0</v>
      </c>
      <c r="T225" s="92">
        <f>SUM(T226+T249)</f>
        <v>0</v>
      </c>
      <c r="U225" s="92">
        <f>SUM(U226+U249)</f>
        <v>0</v>
      </c>
      <c r="V225" s="176" t="e">
        <f>U225/T225</f>
        <v>#DIV/0!</v>
      </c>
      <c r="W225" s="92">
        <f>SUM(W226+W249)</f>
        <v>5000</v>
      </c>
      <c r="X225" s="92">
        <f>SUM(X226+X249)</f>
        <v>0</v>
      </c>
      <c r="Y225" s="92">
        <f>SUM(Y226+Y249)</f>
        <v>0</v>
      </c>
      <c r="Z225" s="176" t="e">
        <f>Y225/X225</f>
        <v>#DIV/0!</v>
      </c>
      <c r="AA225" s="92">
        <f>SUM(AA226+AA249)</f>
        <v>18326.97</v>
      </c>
      <c r="AB225" s="92">
        <f>SUM(AB226+AB249)</f>
        <v>18326.97</v>
      </c>
      <c r="AC225" s="92">
        <f>SUM(AC226+AC249)</f>
        <v>7256.29</v>
      </c>
      <c r="AD225" s="176">
        <f>AC225/AB225</f>
        <v>0.39593506182418586</v>
      </c>
      <c r="AE225" s="92">
        <f>SUM(AE226+AE249)</f>
        <v>0</v>
      </c>
      <c r="AF225" s="92">
        <f>SUM(AF226+AF249)</f>
        <v>0</v>
      </c>
      <c r="AG225" s="92">
        <f>SUM(AG226+AG249)</f>
        <v>19100</v>
      </c>
      <c r="AH225" s="92">
        <f>SUM(AH226+AH249)</f>
        <v>19100</v>
      </c>
    </row>
    <row r="226" spans="1:34" s="84" customFormat="1" ht="12.75">
      <c r="A226" s="111">
        <v>3</v>
      </c>
      <c r="B226" s="83" t="s">
        <v>34</v>
      </c>
      <c r="C226" s="87">
        <f>SUM(C232+C227)</f>
        <v>19100</v>
      </c>
      <c r="D226" s="87">
        <f>H226+L226+P226+T226+X226+AB226</f>
        <v>14100</v>
      </c>
      <c r="E226" s="87"/>
      <c r="F226" s="177">
        <f>E226/D226</f>
        <v>0</v>
      </c>
      <c r="G226" s="87">
        <f>SUM(G232)</f>
        <v>0</v>
      </c>
      <c r="H226" s="87">
        <f>SUM(H232)</f>
        <v>0</v>
      </c>
      <c r="I226" s="87">
        <f>SUM(I232)</f>
        <v>0</v>
      </c>
      <c r="J226" s="177" t="e">
        <f>I226/H226</f>
        <v>#DIV/0!</v>
      </c>
      <c r="K226" s="87">
        <f>SUM(K232)</f>
        <v>0</v>
      </c>
      <c r="L226" s="87">
        <f>SUM(L232)</f>
        <v>0</v>
      </c>
      <c r="M226" s="87">
        <f>SUM(M232)</f>
        <v>0</v>
      </c>
      <c r="N226" s="177" t="e">
        <f>M226/L226</f>
        <v>#DIV/0!</v>
      </c>
      <c r="O226" s="87">
        <f>SUM(O232)</f>
        <v>0</v>
      </c>
      <c r="P226" s="87">
        <f>SUM(P232)</f>
        <v>0</v>
      </c>
      <c r="Q226" s="87">
        <f>SUM(Q232)</f>
        <v>0</v>
      </c>
      <c r="R226" s="189" t="e">
        <f>Q226/P226</f>
        <v>#DIV/0!</v>
      </c>
      <c r="S226" s="87">
        <f>SUM(S232)</f>
        <v>0</v>
      </c>
      <c r="T226" s="87">
        <f>SUM(T232)</f>
        <v>0</v>
      </c>
      <c r="U226" s="87">
        <f>SUM(U232)</f>
        <v>0</v>
      </c>
      <c r="V226" s="177" t="e">
        <f>U226/T226</f>
        <v>#DIV/0!</v>
      </c>
      <c r="W226" s="87">
        <f>SUM(W232)</f>
        <v>5000</v>
      </c>
      <c r="X226" s="87">
        <f>SUM(X232)</f>
        <v>0</v>
      </c>
      <c r="Y226" s="87">
        <f>SUM(Y232)</f>
        <v>0</v>
      </c>
      <c r="Z226" s="177" t="e">
        <f>Y226/X226</f>
        <v>#DIV/0!</v>
      </c>
      <c r="AA226" s="87">
        <f>SUM(AA232+AA227)</f>
        <v>14100</v>
      </c>
      <c r="AB226" s="87">
        <f>SUM(AB232+AB227)</f>
        <v>14100</v>
      </c>
      <c r="AC226" s="87">
        <f>SUM(AC232+AC227)</f>
        <v>7256.29</v>
      </c>
      <c r="AD226" s="177">
        <f>AC226/AB226</f>
        <v>0.5146304964539007</v>
      </c>
      <c r="AE226" s="87">
        <f>SUM(AE232)</f>
        <v>0</v>
      </c>
      <c r="AF226" s="87">
        <f>SUM(AF232)</f>
        <v>0</v>
      </c>
      <c r="AG226" s="87">
        <f>AG227+AG232</f>
        <v>19100</v>
      </c>
      <c r="AH226" s="87">
        <f>AH227+AH232</f>
        <v>19100</v>
      </c>
    </row>
    <row r="227" spans="1:34" s="84" customFormat="1" ht="12.75">
      <c r="A227" s="111">
        <v>31</v>
      </c>
      <c r="B227" s="83" t="s">
        <v>14</v>
      </c>
      <c r="C227" s="87">
        <f>G227+K227+O227+S227+W227+AA227+AE227+AF227</f>
        <v>600</v>
      </c>
      <c r="D227" s="87">
        <f aca="true" t="shared" si="223" ref="D227:D253">H227+L227+P227+T227+X227+AB227</f>
        <v>600</v>
      </c>
      <c r="E227" s="87"/>
      <c r="F227" s="177">
        <f aca="true" t="shared" si="224" ref="F227:F253">E227/D227</f>
        <v>0</v>
      </c>
      <c r="G227" s="87"/>
      <c r="H227" s="87"/>
      <c r="I227" s="87"/>
      <c r="J227" s="177" t="e">
        <f aca="true" t="shared" si="225" ref="J227:J253">I227/H227</f>
        <v>#DIV/0!</v>
      </c>
      <c r="K227" s="87"/>
      <c r="L227" s="87"/>
      <c r="M227" s="87"/>
      <c r="N227" s="177" t="e">
        <f aca="true" t="shared" si="226" ref="N227:N253">M227/L227</f>
        <v>#DIV/0!</v>
      </c>
      <c r="O227" s="87"/>
      <c r="P227" s="87"/>
      <c r="Q227" s="87"/>
      <c r="R227" s="189" t="e">
        <f aca="true" t="shared" si="227" ref="R227:R253">Q227/P227</f>
        <v>#DIV/0!</v>
      </c>
      <c r="S227" s="87"/>
      <c r="T227" s="87"/>
      <c r="U227" s="87"/>
      <c r="V227" s="177" t="e">
        <f aca="true" t="shared" si="228" ref="V227:V253">U227/T227</f>
        <v>#DIV/0!</v>
      </c>
      <c r="W227" s="87"/>
      <c r="X227" s="87"/>
      <c r="Y227" s="87"/>
      <c r="Z227" s="177" t="e">
        <f aca="true" t="shared" si="229" ref="Z227:Z253">Y227/X227</f>
        <v>#DIV/0!</v>
      </c>
      <c r="AA227" s="87">
        <f>AA228+AA230</f>
        <v>600</v>
      </c>
      <c r="AB227" s="87">
        <f>AB228+AB230</f>
        <v>600</v>
      </c>
      <c r="AC227" s="87">
        <f>AC228+AC230</f>
        <v>0</v>
      </c>
      <c r="AD227" s="177">
        <f aca="true" t="shared" si="230" ref="AD227:AD253">AC227/AB227</f>
        <v>0</v>
      </c>
      <c r="AE227" s="87"/>
      <c r="AF227" s="87"/>
      <c r="AG227" s="87">
        <f>C227</f>
        <v>600</v>
      </c>
      <c r="AH227" s="87">
        <f>AG227</f>
        <v>600</v>
      </c>
    </row>
    <row r="228" spans="1:34" s="84" customFormat="1" ht="12.75">
      <c r="A228" s="111">
        <v>311</v>
      </c>
      <c r="B228" s="83" t="s">
        <v>152</v>
      </c>
      <c r="C228" s="87">
        <f>G228+K228+O228+S228+W228+AA228+AE228+AF228</f>
        <v>500</v>
      </c>
      <c r="D228" s="87">
        <f t="shared" si="223"/>
        <v>500</v>
      </c>
      <c r="E228" s="87"/>
      <c r="F228" s="177">
        <f t="shared" si="224"/>
        <v>0</v>
      </c>
      <c r="G228" s="87"/>
      <c r="H228" s="87"/>
      <c r="I228" s="87"/>
      <c r="J228" s="177" t="e">
        <f t="shared" si="225"/>
        <v>#DIV/0!</v>
      </c>
      <c r="K228" s="87"/>
      <c r="L228" s="87"/>
      <c r="M228" s="87"/>
      <c r="N228" s="177" t="e">
        <f t="shared" si="226"/>
        <v>#DIV/0!</v>
      </c>
      <c r="O228" s="87"/>
      <c r="P228" s="87"/>
      <c r="Q228" s="87"/>
      <c r="R228" s="189" t="e">
        <f t="shared" si="227"/>
        <v>#DIV/0!</v>
      </c>
      <c r="S228" s="87"/>
      <c r="T228" s="87"/>
      <c r="U228" s="87"/>
      <c r="V228" s="177" t="e">
        <f t="shared" si="228"/>
        <v>#DIV/0!</v>
      </c>
      <c r="W228" s="87"/>
      <c r="X228" s="87"/>
      <c r="Y228" s="87"/>
      <c r="Z228" s="177" t="e">
        <f t="shared" si="229"/>
        <v>#DIV/0!</v>
      </c>
      <c r="AA228" s="87">
        <f>AA229</f>
        <v>500</v>
      </c>
      <c r="AB228" s="87">
        <f>AB229</f>
        <v>500</v>
      </c>
      <c r="AC228" s="87">
        <f>AC229</f>
        <v>0</v>
      </c>
      <c r="AD228" s="177">
        <f t="shared" si="230"/>
        <v>0</v>
      </c>
      <c r="AE228" s="87"/>
      <c r="AF228" s="87"/>
      <c r="AG228" s="87"/>
      <c r="AH228" s="87"/>
    </row>
    <row r="229" spans="1:34" s="84" customFormat="1" ht="12.75">
      <c r="A229" s="112">
        <v>3111</v>
      </c>
      <c r="B229" s="76" t="s">
        <v>153</v>
      </c>
      <c r="C229" s="88">
        <f>G229+K229+O229+S229+W229+AA229+AE229+AF229</f>
        <v>500</v>
      </c>
      <c r="D229" s="88">
        <f t="shared" si="223"/>
        <v>500</v>
      </c>
      <c r="E229" s="88"/>
      <c r="F229" s="177">
        <f t="shared" si="224"/>
        <v>0</v>
      </c>
      <c r="G229" s="88"/>
      <c r="H229" s="88"/>
      <c r="I229" s="88"/>
      <c r="J229" s="177" t="e">
        <f t="shared" si="225"/>
        <v>#DIV/0!</v>
      </c>
      <c r="K229" s="88"/>
      <c r="L229" s="88"/>
      <c r="M229" s="88"/>
      <c r="N229" s="177" t="e">
        <f t="shared" si="226"/>
        <v>#DIV/0!</v>
      </c>
      <c r="O229" s="88"/>
      <c r="P229" s="88"/>
      <c r="Q229" s="88"/>
      <c r="R229" s="189" t="e">
        <f t="shared" si="227"/>
        <v>#DIV/0!</v>
      </c>
      <c r="S229" s="88"/>
      <c r="T229" s="88"/>
      <c r="U229" s="88"/>
      <c r="V229" s="177" t="e">
        <f t="shared" si="228"/>
        <v>#DIV/0!</v>
      </c>
      <c r="W229" s="88"/>
      <c r="X229" s="88"/>
      <c r="Y229" s="88"/>
      <c r="Z229" s="177" t="e">
        <f t="shared" si="229"/>
        <v>#DIV/0!</v>
      </c>
      <c r="AA229" s="88">
        <v>500</v>
      </c>
      <c r="AB229" s="88">
        <v>500</v>
      </c>
      <c r="AC229" s="88">
        <v>0</v>
      </c>
      <c r="AD229" s="177">
        <f t="shared" si="230"/>
        <v>0</v>
      </c>
      <c r="AE229" s="88"/>
      <c r="AF229" s="88"/>
      <c r="AG229" s="88"/>
      <c r="AH229" s="88"/>
    </row>
    <row r="230" spans="1:34" s="84" customFormat="1" ht="12.75">
      <c r="A230" s="111">
        <v>313</v>
      </c>
      <c r="B230" s="83" t="s">
        <v>17</v>
      </c>
      <c r="C230" s="87">
        <f>G230+K230+O230+S230+W230+AA230+AE230+AF230</f>
        <v>100</v>
      </c>
      <c r="D230" s="87">
        <f t="shared" si="223"/>
        <v>100</v>
      </c>
      <c r="E230" s="87"/>
      <c r="F230" s="177">
        <f t="shared" si="224"/>
        <v>0</v>
      </c>
      <c r="G230" s="87"/>
      <c r="H230" s="87"/>
      <c r="I230" s="87"/>
      <c r="J230" s="177" t="e">
        <f t="shared" si="225"/>
        <v>#DIV/0!</v>
      </c>
      <c r="K230" s="87"/>
      <c r="L230" s="87"/>
      <c r="M230" s="87"/>
      <c r="N230" s="177" t="e">
        <f t="shared" si="226"/>
        <v>#DIV/0!</v>
      </c>
      <c r="O230" s="87"/>
      <c r="P230" s="87"/>
      <c r="Q230" s="87"/>
      <c r="R230" s="189" t="e">
        <f t="shared" si="227"/>
        <v>#DIV/0!</v>
      </c>
      <c r="S230" s="87"/>
      <c r="T230" s="87"/>
      <c r="U230" s="87"/>
      <c r="V230" s="177" t="e">
        <f t="shared" si="228"/>
        <v>#DIV/0!</v>
      </c>
      <c r="W230" s="87"/>
      <c r="X230" s="87"/>
      <c r="Y230" s="87"/>
      <c r="Z230" s="177" t="e">
        <f t="shared" si="229"/>
        <v>#DIV/0!</v>
      </c>
      <c r="AA230" s="87">
        <f>AA231</f>
        <v>100</v>
      </c>
      <c r="AB230" s="87">
        <f>AB231</f>
        <v>100</v>
      </c>
      <c r="AC230" s="87">
        <f>AC231</f>
        <v>0</v>
      </c>
      <c r="AD230" s="177">
        <f t="shared" si="230"/>
        <v>0</v>
      </c>
      <c r="AE230" s="87"/>
      <c r="AF230" s="87"/>
      <c r="AG230" s="87"/>
      <c r="AH230" s="87"/>
    </row>
    <row r="231" spans="1:34" s="84" customFormat="1" ht="12.75">
      <c r="A231" s="112">
        <v>3132</v>
      </c>
      <c r="B231" s="76" t="s">
        <v>154</v>
      </c>
      <c r="C231" s="88">
        <f>G231+K231+O231+S231+W231+AA231+AE231+AF231</f>
        <v>100</v>
      </c>
      <c r="D231" s="88">
        <f t="shared" si="223"/>
        <v>100</v>
      </c>
      <c r="E231" s="88"/>
      <c r="F231" s="177">
        <f t="shared" si="224"/>
        <v>0</v>
      </c>
      <c r="G231" s="88"/>
      <c r="H231" s="88"/>
      <c r="I231" s="88"/>
      <c r="J231" s="177" t="e">
        <f t="shared" si="225"/>
        <v>#DIV/0!</v>
      </c>
      <c r="K231" s="88"/>
      <c r="L231" s="88"/>
      <c r="M231" s="88"/>
      <c r="N231" s="177" t="e">
        <f t="shared" si="226"/>
        <v>#DIV/0!</v>
      </c>
      <c r="O231" s="88"/>
      <c r="P231" s="88"/>
      <c r="Q231" s="88"/>
      <c r="R231" s="189" t="e">
        <f t="shared" si="227"/>
        <v>#DIV/0!</v>
      </c>
      <c r="S231" s="88"/>
      <c r="T231" s="88"/>
      <c r="U231" s="88"/>
      <c r="V231" s="177" t="e">
        <f t="shared" si="228"/>
        <v>#DIV/0!</v>
      </c>
      <c r="W231" s="88"/>
      <c r="X231" s="88"/>
      <c r="Y231" s="88"/>
      <c r="Z231" s="177" t="e">
        <f t="shared" si="229"/>
        <v>#DIV/0!</v>
      </c>
      <c r="AA231" s="88">
        <v>100</v>
      </c>
      <c r="AB231" s="88">
        <v>100</v>
      </c>
      <c r="AC231" s="88">
        <v>0</v>
      </c>
      <c r="AD231" s="177">
        <f t="shared" si="230"/>
        <v>0</v>
      </c>
      <c r="AE231" s="88"/>
      <c r="AF231" s="88"/>
      <c r="AG231" s="88"/>
      <c r="AH231" s="88"/>
    </row>
    <row r="232" spans="1:34" s="84" customFormat="1" ht="12.75">
      <c r="A232" s="111">
        <v>32</v>
      </c>
      <c r="B232" s="83" t="s">
        <v>18</v>
      </c>
      <c r="C232" s="87">
        <f>C233+C237+C242+C247</f>
        <v>18500</v>
      </c>
      <c r="D232" s="87">
        <f t="shared" si="223"/>
        <v>13500</v>
      </c>
      <c r="E232" s="87"/>
      <c r="F232" s="177">
        <f t="shared" si="224"/>
        <v>0</v>
      </c>
      <c r="G232" s="87">
        <f>G233+G237+G242+G247</f>
        <v>0</v>
      </c>
      <c r="H232" s="87">
        <f>H233+H237+H242+H247</f>
        <v>0</v>
      </c>
      <c r="I232" s="87">
        <f>I233+I237+I242+I247</f>
        <v>0</v>
      </c>
      <c r="J232" s="177" t="e">
        <f t="shared" si="225"/>
        <v>#DIV/0!</v>
      </c>
      <c r="K232" s="87">
        <f>K233+K237+K242+K247</f>
        <v>0</v>
      </c>
      <c r="L232" s="87">
        <f>L233+L237+L242+L247</f>
        <v>0</v>
      </c>
      <c r="M232" s="87">
        <f>M233+M237+M242+M247</f>
        <v>0</v>
      </c>
      <c r="N232" s="177" t="e">
        <f t="shared" si="226"/>
        <v>#DIV/0!</v>
      </c>
      <c r="O232" s="87">
        <f>O233+O237+O242+O247</f>
        <v>0</v>
      </c>
      <c r="P232" s="87">
        <f>P233+P237+P242+P247</f>
        <v>0</v>
      </c>
      <c r="Q232" s="87">
        <f>Q233+Q237+Q242+Q247</f>
        <v>0</v>
      </c>
      <c r="R232" s="189" t="e">
        <f t="shared" si="227"/>
        <v>#DIV/0!</v>
      </c>
      <c r="S232" s="87">
        <f>S233+S237+S242+S247</f>
        <v>0</v>
      </c>
      <c r="T232" s="87">
        <f>T233+T237+T242+T247</f>
        <v>0</v>
      </c>
      <c r="U232" s="87">
        <f>U233+U237+U242+U247</f>
        <v>0</v>
      </c>
      <c r="V232" s="177" t="e">
        <f t="shared" si="228"/>
        <v>#DIV/0!</v>
      </c>
      <c r="W232" s="87">
        <f>W233+W237+W242+W247</f>
        <v>5000</v>
      </c>
      <c r="X232" s="87">
        <f>X233+X237+X242+X247</f>
        <v>0</v>
      </c>
      <c r="Y232" s="87">
        <f>Y233+Y237+Y242+Y247</f>
        <v>0</v>
      </c>
      <c r="Z232" s="177" t="e">
        <f t="shared" si="229"/>
        <v>#DIV/0!</v>
      </c>
      <c r="AA232" s="87">
        <f>AA233+AA237+AA242+AA247</f>
        <v>13500</v>
      </c>
      <c r="AB232" s="87">
        <f>AB233+AB237+AB242+AB247</f>
        <v>13500</v>
      </c>
      <c r="AC232" s="87">
        <f>AC233+AC237+AC242+AC247</f>
        <v>7256.29</v>
      </c>
      <c r="AD232" s="177">
        <f t="shared" si="230"/>
        <v>0.537502962962963</v>
      </c>
      <c r="AE232" s="87">
        <f>AE233+AE237+AE242+AE247</f>
        <v>0</v>
      </c>
      <c r="AF232" s="87">
        <f>AF233+AF237+AF242+AF247</f>
        <v>0</v>
      </c>
      <c r="AG232" s="87">
        <f>C232</f>
        <v>18500</v>
      </c>
      <c r="AH232" s="87">
        <f>C232</f>
        <v>18500</v>
      </c>
    </row>
    <row r="233" spans="1:34" s="84" customFormat="1" ht="12.75">
      <c r="A233" s="111">
        <v>321</v>
      </c>
      <c r="B233" s="83" t="s">
        <v>19</v>
      </c>
      <c r="C233" s="87">
        <f>SUM(C234+C235+C236)</f>
        <v>1500</v>
      </c>
      <c r="D233" s="87">
        <f t="shared" si="223"/>
        <v>1500</v>
      </c>
      <c r="E233" s="87"/>
      <c r="F233" s="177">
        <f t="shared" si="224"/>
        <v>0</v>
      </c>
      <c r="G233" s="87">
        <f>SUM(G234+G235)</f>
        <v>0</v>
      </c>
      <c r="H233" s="87">
        <f>SUM(H234+H235)</f>
        <v>0</v>
      </c>
      <c r="I233" s="87">
        <f>SUM(I234+I235)</f>
        <v>0</v>
      </c>
      <c r="J233" s="177" t="e">
        <f t="shared" si="225"/>
        <v>#DIV/0!</v>
      </c>
      <c r="K233" s="87">
        <f>SUM(K234+K235)</f>
        <v>0</v>
      </c>
      <c r="L233" s="87">
        <f>SUM(L234+L235)</f>
        <v>0</v>
      </c>
      <c r="M233" s="87">
        <f>SUM(M234+M235)</f>
        <v>0</v>
      </c>
      <c r="N233" s="177" t="e">
        <f t="shared" si="226"/>
        <v>#DIV/0!</v>
      </c>
      <c r="O233" s="87">
        <f>SUM(O234+O235)</f>
        <v>0</v>
      </c>
      <c r="P233" s="87">
        <f>SUM(P234+P235)</f>
        <v>0</v>
      </c>
      <c r="Q233" s="87">
        <f>SUM(Q234+Q235)</f>
        <v>0</v>
      </c>
      <c r="R233" s="189" t="e">
        <f t="shared" si="227"/>
        <v>#DIV/0!</v>
      </c>
      <c r="S233" s="87">
        <f>SUM(S234+S235)</f>
        <v>0</v>
      </c>
      <c r="T233" s="87">
        <f>SUM(T234+T235)</f>
        <v>0</v>
      </c>
      <c r="U233" s="87">
        <f>SUM(U234+U235)</f>
        <v>0</v>
      </c>
      <c r="V233" s="177" t="e">
        <f t="shared" si="228"/>
        <v>#DIV/0!</v>
      </c>
      <c r="W233" s="87">
        <f>SUM(W234+W235)</f>
        <v>0</v>
      </c>
      <c r="X233" s="87">
        <f>SUM(X234+X235)</f>
        <v>0</v>
      </c>
      <c r="Y233" s="87">
        <f>SUM(Y234+Y235)</f>
        <v>0</v>
      </c>
      <c r="Z233" s="177" t="e">
        <f t="shared" si="229"/>
        <v>#DIV/0!</v>
      </c>
      <c r="AA233" s="87">
        <f>SUM(AA234+AA235+AA236)</f>
        <v>1500</v>
      </c>
      <c r="AB233" s="87">
        <f>SUM(AB234+AB235+AB236)</f>
        <v>1500</v>
      </c>
      <c r="AC233" s="87">
        <f>SUM(AC234+AC235+AC236)</f>
        <v>454.61</v>
      </c>
      <c r="AD233" s="177">
        <f t="shared" si="230"/>
        <v>0.30307333333333336</v>
      </c>
      <c r="AE233" s="87">
        <f>SUM(AE234+AE235)</f>
        <v>0</v>
      </c>
      <c r="AF233" s="87">
        <f>SUM(AF234+AF235)</f>
        <v>0</v>
      </c>
      <c r="AG233" s="87">
        <f>SUM(AG234+AG235)</f>
        <v>0</v>
      </c>
      <c r="AH233" s="87">
        <f>SUM(AH234+AH235)</f>
        <v>0</v>
      </c>
    </row>
    <row r="234" spans="1:34" s="85" customFormat="1" ht="12.75">
      <c r="A234" s="112">
        <v>3211</v>
      </c>
      <c r="B234" s="76" t="s">
        <v>92</v>
      </c>
      <c r="C234" s="88">
        <f>G234+K234+O234+S234+W234+AA234+AE234</f>
        <v>1000</v>
      </c>
      <c r="D234" s="88">
        <f t="shared" si="223"/>
        <v>1000</v>
      </c>
      <c r="E234" s="88"/>
      <c r="F234" s="177">
        <f t="shared" si="224"/>
        <v>0</v>
      </c>
      <c r="G234" s="88"/>
      <c r="H234" s="88"/>
      <c r="I234" s="88"/>
      <c r="J234" s="177" t="e">
        <f t="shared" si="225"/>
        <v>#DIV/0!</v>
      </c>
      <c r="K234" s="88"/>
      <c r="L234" s="88"/>
      <c r="M234" s="88"/>
      <c r="N234" s="177" t="e">
        <f t="shared" si="226"/>
        <v>#DIV/0!</v>
      </c>
      <c r="O234" s="88"/>
      <c r="P234" s="88"/>
      <c r="Q234" s="88"/>
      <c r="R234" s="189" t="e">
        <f t="shared" si="227"/>
        <v>#DIV/0!</v>
      </c>
      <c r="S234" s="88"/>
      <c r="T234" s="88"/>
      <c r="U234" s="88"/>
      <c r="V234" s="177" t="e">
        <f t="shared" si="228"/>
        <v>#DIV/0!</v>
      </c>
      <c r="W234" s="88"/>
      <c r="X234" s="88"/>
      <c r="Y234" s="88"/>
      <c r="Z234" s="177" t="e">
        <f t="shared" si="229"/>
        <v>#DIV/0!</v>
      </c>
      <c r="AA234" s="88">
        <v>1000</v>
      </c>
      <c r="AB234" s="88">
        <v>1000</v>
      </c>
      <c r="AC234" s="88">
        <v>290.61</v>
      </c>
      <c r="AD234" s="177">
        <f t="shared" si="230"/>
        <v>0.29061000000000003</v>
      </c>
      <c r="AE234" s="88"/>
      <c r="AF234" s="88"/>
      <c r="AG234" s="88"/>
      <c r="AH234" s="88"/>
    </row>
    <row r="235" spans="1:34" s="85" customFormat="1" ht="12.75">
      <c r="A235" s="112">
        <v>3213</v>
      </c>
      <c r="B235" s="76" t="s">
        <v>93</v>
      </c>
      <c r="C235" s="88">
        <f aca="true" t="shared" si="231" ref="C235:C241">G235+K235+O235+S235+W235+AA235+AE235</f>
        <v>100</v>
      </c>
      <c r="D235" s="88">
        <f t="shared" si="223"/>
        <v>100</v>
      </c>
      <c r="E235" s="88"/>
      <c r="F235" s="177">
        <f t="shared" si="224"/>
        <v>0</v>
      </c>
      <c r="G235" s="88"/>
      <c r="H235" s="88"/>
      <c r="I235" s="88"/>
      <c r="J235" s="177" t="e">
        <f t="shared" si="225"/>
        <v>#DIV/0!</v>
      </c>
      <c r="K235" s="88"/>
      <c r="L235" s="88"/>
      <c r="M235" s="88"/>
      <c r="N235" s="177" t="e">
        <f t="shared" si="226"/>
        <v>#DIV/0!</v>
      </c>
      <c r="O235" s="88"/>
      <c r="P235" s="88"/>
      <c r="Q235" s="88"/>
      <c r="R235" s="189" t="e">
        <f t="shared" si="227"/>
        <v>#DIV/0!</v>
      </c>
      <c r="S235" s="88"/>
      <c r="T235" s="88"/>
      <c r="U235" s="88"/>
      <c r="V235" s="177" t="e">
        <f t="shared" si="228"/>
        <v>#DIV/0!</v>
      </c>
      <c r="W235" s="88"/>
      <c r="X235" s="88"/>
      <c r="Y235" s="88"/>
      <c r="Z235" s="177" t="e">
        <f t="shared" si="229"/>
        <v>#DIV/0!</v>
      </c>
      <c r="AA235" s="88">
        <v>100</v>
      </c>
      <c r="AB235" s="88">
        <v>100</v>
      </c>
      <c r="AC235" s="88">
        <v>0</v>
      </c>
      <c r="AD235" s="177">
        <f t="shared" si="230"/>
        <v>0</v>
      </c>
      <c r="AE235" s="88"/>
      <c r="AF235" s="88"/>
      <c r="AG235" s="88"/>
      <c r="AH235" s="88"/>
    </row>
    <row r="236" spans="1:34" s="85" customFormat="1" ht="12.75">
      <c r="A236" s="112">
        <v>3214</v>
      </c>
      <c r="B236" s="76" t="s">
        <v>94</v>
      </c>
      <c r="C236" s="88">
        <f>G236+K236+O236+S236+W236+AA236+AE236+AF236</f>
        <v>400</v>
      </c>
      <c r="D236" s="88">
        <f t="shared" si="223"/>
        <v>400</v>
      </c>
      <c r="E236" s="88"/>
      <c r="F236" s="177">
        <f t="shared" si="224"/>
        <v>0</v>
      </c>
      <c r="G236" s="88"/>
      <c r="H236" s="88"/>
      <c r="I236" s="88"/>
      <c r="J236" s="177" t="e">
        <f t="shared" si="225"/>
        <v>#DIV/0!</v>
      </c>
      <c r="K236" s="88"/>
      <c r="L236" s="88"/>
      <c r="M236" s="88"/>
      <c r="N236" s="177" t="e">
        <f t="shared" si="226"/>
        <v>#DIV/0!</v>
      </c>
      <c r="O236" s="88"/>
      <c r="P236" s="88"/>
      <c r="Q236" s="88"/>
      <c r="R236" s="189" t="e">
        <f t="shared" si="227"/>
        <v>#DIV/0!</v>
      </c>
      <c r="S236" s="88"/>
      <c r="T236" s="88"/>
      <c r="U236" s="88"/>
      <c r="V236" s="177" t="e">
        <f t="shared" si="228"/>
        <v>#DIV/0!</v>
      </c>
      <c r="W236" s="88"/>
      <c r="X236" s="88"/>
      <c r="Y236" s="88"/>
      <c r="Z236" s="177" t="e">
        <f t="shared" si="229"/>
        <v>#DIV/0!</v>
      </c>
      <c r="AA236" s="88">
        <v>400</v>
      </c>
      <c r="AB236" s="88">
        <v>400</v>
      </c>
      <c r="AC236" s="88">
        <v>164</v>
      </c>
      <c r="AD236" s="177">
        <f t="shared" si="230"/>
        <v>0.41</v>
      </c>
      <c r="AE236" s="88"/>
      <c r="AF236" s="88"/>
      <c r="AG236" s="88"/>
      <c r="AH236" s="88"/>
    </row>
    <row r="237" spans="1:34" s="85" customFormat="1" ht="12.75">
      <c r="A237" s="120">
        <v>322</v>
      </c>
      <c r="B237" s="82" t="s">
        <v>20</v>
      </c>
      <c r="C237" s="86">
        <f t="shared" si="231"/>
        <v>9000</v>
      </c>
      <c r="D237" s="87">
        <f t="shared" si="223"/>
        <v>9000</v>
      </c>
      <c r="E237" s="86"/>
      <c r="F237" s="177">
        <f t="shared" si="224"/>
        <v>0</v>
      </c>
      <c r="G237" s="86"/>
      <c r="H237" s="86"/>
      <c r="I237" s="86"/>
      <c r="J237" s="177" t="e">
        <f t="shared" si="225"/>
        <v>#DIV/0!</v>
      </c>
      <c r="K237" s="86"/>
      <c r="L237" s="86"/>
      <c r="M237" s="86"/>
      <c r="N237" s="177" t="e">
        <f t="shared" si="226"/>
        <v>#DIV/0!</v>
      </c>
      <c r="O237" s="86"/>
      <c r="P237" s="86"/>
      <c r="Q237" s="86"/>
      <c r="R237" s="189" t="e">
        <f t="shared" si="227"/>
        <v>#DIV/0!</v>
      </c>
      <c r="S237" s="86"/>
      <c r="T237" s="86"/>
      <c r="U237" s="86"/>
      <c r="V237" s="177" t="e">
        <f t="shared" si="228"/>
        <v>#DIV/0!</v>
      </c>
      <c r="W237" s="86"/>
      <c r="X237" s="86"/>
      <c r="Y237" s="86"/>
      <c r="Z237" s="177" t="e">
        <f t="shared" si="229"/>
        <v>#DIV/0!</v>
      </c>
      <c r="AA237" s="86">
        <f>SUM(AA238:AA241)</f>
        <v>9000</v>
      </c>
      <c r="AB237" s="86">
        <f>SUM(AB238:AB241)</f>
        <v>9000</v>
      </c>
      <c r="AC237" s="86">
        <f>SUM(AC238:AC241)</f>
        <v>6350.360000000001</v>
      </c>
      <c r="AD237" s="177">
        <f t="shared" si="230"/>
        <v>0.7055955555555556</v>
      </c>
      <c r="AE237" s="86"/>
      <c r="AF237" s="86"/>
      <c r="AG237" s="86"/>
      <c r="AH237" s="86"/>
    </row>
    <row r="238" spans="1:34" s="85" customFormat="1" ht="12.75">
      <c r="A238" s="112">
        <v>3221</v>
      </c>
      <c r="B238" s="76" t="s">
        <v>155</v>
      </c>
      <c r="C238" s="88">
        <f t="shared" si="231"/>
        <v>1000</v>
      </c>
      <c r="D238" s="88">
        <f t="shared" si="223"/>
        <v>1500</v>
      </c>
      <c r="E238" s="88"/>
      <c r="F238" s="177">
        <f t="shared" si="224"/>
        <v>0</v>
      </c>
      <c r="G238" s="88"/>
      <c r="H238" s="88"/>
      <c r="I238" s="88"/>
      <c r="J238" s="177" t="e">
        <f t="shared" si="225"/>
        <v>#DIV/0!</v>
      </c>
      <c r="K238" s="88"/>
      <c r="L238" s="88"/>
      <c r="M238" s="88"/>
      <c r="N238" s="177" t="e">
        <f t="shared" si="226"/>
        <v>#DIV/0!</v>
      </c>
      <c r="O238" s="88"/>
      <c r="P238" s="88"/>
      <c r="Q238" s="88"/>
      <c r="R238" s="189" t="e">
        <f t="shared" si="227"/>
        <v>#DIV/0!</v>
      </c>
      <c r="S238" s="88"/>
      <c r="T238" s="88"/>
      <c r="U238" s="88"/>
      <c r="V238" s="177" t="e">
        <f t="shared" si="228"/>
        <v>#DIV/0!</v>
      </c>
      <c r="W238" s="88"/>
      <c r="X238" s="88"/>
      <c r="Y238" s="88"/>
      <c r="Z238" s="177" t="e">
        <f t="shared" si="229"/>
        <v>#DIV/0!</v>
      </c>
      <c r="AA238" s="88">
        <v>1000</v>
      </c>
      <c r="AB238" s="88">
        <v>1500</v>
      </c>
      <c r="AC238" s="88">
        <v>1409.16</v>
      </c>
      <c r="AD238" s="177">
        <f t="shared" si="230"/>
        <v>0.93944</v>
      </c>
      <c r="AE238" s="88"/>
      <c r="AF238" s="88"/>
      <c r="AG238" s="88"/>
      <c r="AH238" s="88"/>
    </row>
    <row r="239" spans="1:34" s="85" customFormat="1" ht="12.75">
      <c r="A239" s="112">
        <v>3222</v>
      </c>
      <c r="B239" s="76" t="s">
        <v>123</v>
      </c>
      <c r="C239" s="88">
        <f t="shared" si="231"/>
        <v>1000</v>
      </c>
      <c r="D239" s="88">
        <f t="shared" si="223"/>
        <v>1900</v>
      </c>
      <c r="E239" s="88"/>
      <c r="F239" s="177">
        <f t="shared" si="224"/>
        <v>0</v>
      </c>
      <c r="G239" s="88"/>
      <c r="H239" s="88"/>
      <c r="I239" s="88"/>
      <c r="J239" s="177" t="e">
        <f t="shared" si="225"/>
        <v>#DIV/0!</v>
      </c>
      <c r="K239" s="88"/>
      <c r="L239" s="88"/>
      <c r="M239" s="88"/>
      <c r="N239" s="177" t="e">
        <f t="shared" si="226"/>
        <v>#DIV/0!</v>
      </c>
      <c r="O239" s="88"/>
      <c r="P239" s="88"/>
      <c r="Q239" s="88"/>
      <c r="R239" s="189" t="e">
        <f t="shared" si="227"/>
        <v>#DIV/0!</v>
      </c>
      <c r="S239" s="88"/>
      <c r="T239" s="88"/>
      <c r="U239" s="88"/>
      <c r="V239" s="177" t="e">
        <f t="shared" si="228"/>
        <v>#DIV/0!</v>
      </c>
      <c r="W239" s="88"/>
      <c r="X239" s="88"/>
      <c r="Y239" s="88"/>
      <c r="Z239" s="177" t="e">
        <f t="shared" si="229"/>
        <v>#DIV/0!</v>
      </c>
      <c r="AA239" s="88">
        <v>1000</v>
      </c>
      <c r="AB239" s="88">
        <v>1900</v>
      </c>
      <c r="AC239" s="88">
        <v>1897.35</v>
      </c>
      <c r="AD239" s="177">
        <f t="shared" si="230"/>
        <v>0.9986052631578947</v>
      </c>
      <c r="AE239" s="88"/>
      <c r="AF239" s="88"/>
      <c r="AG239" s="88"/>
      <c r="AH239" s="88"/>
    </row>
    <row r="240" spans="1:34" s="85" customFormat="1" ht="12.75">
      <c r="A240" s="112">
        <v>3225</v>
      </c>
      <c r="B240" s="76" t="s">
        <v>156</v>
      </c>
      <c r="C240" s="88">
        <f t="shared" si="231"/>
        <v>4000</v>
      </c>
      <c r="D240" s="88">
        <f t="shared" si="223"/>
        <v>2500</v>
      </c>
      <c r="E240" s="88"/>
      <c r="F240" s="177">
        <f t="shared" si="224"/>
        <v>0</v>
      </c>
      <c r="G240" s="88"/>
      <c r="H240" s="88"/>
      <c r="I240" s="88"/>
      <c r="J240" s="177" t="e">
        <f t="shared" si="225"/>
        <v>#DIV/0!</v>
      </c>
      <c r="K240" s="88"/>
      <c r="L240" s="88"/>
      <c r="M240" s="88"/>
      <c r="N240" s="177" t="e">
        <f t="shared" si="226"/>
        <v>#DIV/0!</v>
      </c>
      <c r="O240" s="88"/>
      <c r="P240" s="88"/>
      <c r="Q240" s="88"/>
      <c r="R240" s="189" t="e">
        <f t="shared" si="227"/>
        <v>#DIV/0!</v>
      </c>
      <c r="S240" s="88"/>
      <c r="T240" s="88"/>
      <c r="U240" s="88"/>
      <c r="V240" s="177" t="e">
        <f t="shared" si="228"/>
        <v>#DIV/0!</v>
      </c>
      <c r="W240" s="88"/>
      <c r="X240" s="88"/>
      <c r="Y240" s="88"/>
      <c r="Z240" s="177" t="e">
        <f t="shared" si="229"/>
        <v>#DIV/0!</v>
      </c>
      <c r="AA240" s="88">
        <v>4000</v>
      </c>
      <c r="AB240" s="88">
        <v>2500</v>
      </c>
      <c r="AC240" s="88">
        <v>0</v>
      </c>
      <c r="AD240" s="177">
        <f t="shared" si="230"/>
        <v>0</v>
      </c>
      <c r="AE240" s="88"/>
      <c r="AF240" s="88"/>
      <c r="AG240" s="88"/>
      <c r="AH240" s="88"/>
    </row>
    <row r="241" spans="1:34" s="85" customFormat="1" ht="12.75">
      <c r="A241" s="112">
        <v>3227</v>
      </c>
      <c r="B241" s="76" t="s">
        <v>142</v>
      </c>
      <c r="C241" s="88">
        <f t="shared" si="231"/>
        <v>3000</v>
      </c>
      <c r="D241" s="88">
        <f t="shared" si="223"/>
        <v>3100</v>
      </c>
      <c r="E241" s="88"/>
      <c r="F241" s="177">
        <f t="shared" si="224"/>
        <v>0</v>
      </c>
      <c r="G241" s="88"/>
      <c r="H241" s="88"/>
      <c r="I241" s="88"/>
      <c r="J241" s="177" t="e">
        <f t="shared" si="225"/>
        <v>#DIV/0!</v>
      </c>
      <c r="K241" s="88"/>
      <c r="L241" s="88"/>
      <c r="M241" s="88"/>
      <c r="N241" s="177" t="e">
        <f t="shared" si="226"/>
        <v>#DIV/0!</v>
      </c>
      <c r="O241" s="88"/>
      <c r="P241" s="88"/>
      <c r="Q241" s="88"/>
      <c r="R241" s="189" t="e">
        <f t="shared" si="227"/>
        <v>#DIV/0!</v>
      </c>
      <c r="S241" s="88"/>
      <c r="T241" s="88"/>
      <c r="U241" s="88"/>
      <c r="V241" s="177" t="e">
        <f t="shared" si="228"/>
        <v>#DIV/0!</v>
      </c>
      <c r="W241" s="88"/>
      <c r="X241" s="88"/>
      <c r="Y241" s="88"/>
      <c r="Z241" s="177" t="e">
        <f t="shared" si="229"/>
        <v>#DIV/0!</v>
      </c>
      <c r="AA241" s="88">
        <v>3000</v>
      </c>
      <c r="AB241" s="88">
        <v>3100</v>
      </c>
      <c r="AC241" s="88">
        <v>3043.85</v>
      </c>
      <c r="AD241" s="177">
        <f t="shared" si="230"/>
        <v>0.9818870967741935</v>
      </c>
      <c r="AE241" s="88"/>
      <c r="AF241" s="88"/>
      <c r="AG241" s="88"/>
      <c r="AH241" s="88"/>
    </row>
    <row r="242" spans="1:34" s="84" customFormat="1" ht="12.75">
      <c r="A242" s="111">
        <v>323</v>
      </c>
      <c r="B242" s="83" t="s">
        <v>21</v>
      </c>
      <c r="C242" s="87">
        <f>C243+C244+C245+C246</f>
        <v>2000</v>
      </c>
      <c r="D242" s="87">
        <f t="shared" si="223"/>
        <v>2000</v>
      </c>
      <c r="E242" s="87"/>
      <c r="F242" s="177">
        <f t="shared" si="224"/>
        <v>0</v>
      </c>
      <c r="G242" s="87">
        <f>SUM(G244+G246)</f>
        <v>0</v>
      </c>
      <c r="H242" s="87">
        <f>SUM(H244+H246)</f>
        <v>0</v>
      </c>
      <c r="I242" s="87">
        <f>SUM(I244+I246)</f>
        <v>0</v>
      </c>
      <c r="J242" s="177" t="e">
        <f t="shared" si="225"/>
        <v>#DIV/0!</v>
      </c>
      <c r="K242" s="87">
        <f>SUM(K244+K246)</f>
        <v>0</v>
      </c>
      <c r="L242" s="87">
        <f>SUM(L244+L246)</f>
        <v>0</v>
      </c>
      <c r="M242" s="87">
        <f>SUM(M244+M246)</f>
        <v>0</v>
      </c>
      <c r="N242" s="177" t="e">
        <f t="shared" si="226"/>
        <v>#DIV/0!</v>
      </c>
      <c r="O242" s="87">
        <f>SUM(O244+O246)</f>
        <v>0</v>
      </c>
      <c r="P242" s="87">
        <f>SUM(P244+P246)</f>
        <v>0</v>
      </c>
      <c r="Q242" s="87">
        <f>SUM(Q244+Q246)</f>
        <v>0</v>
      </c>
      <c r="R242" s="189" t="e">
        <f t="shared" si="227"/>
        <v>#DIV/0!</v>
      </c>
      <c r="S242" s="87">
        <f>SUM(S244+S246)</f>
        <v>0</v>
      </c>
      <c r="T242" s="87">
        <f>SUM(T244+T246)</f>
        <v>0</v>
      </c>
      <c r="U242" s="87">
        <f>SUM(U244+U246)</f>
        <v>0</v>
      </c>
      <c r="V242" s="177" t="e">
        <f t="shared" si="228"/>
        <v>#DIV/0!</v>
      </c>
      <c r="W242" s="87">
        <f>SUM(W244+W246)</f>
        <v>0</v>
      </c>
      <c r="X242" s="87">
        <f>SUM(X244+X246)</f>
        <v>0</v>
      </c>
      <c r="Y242" s="87">
        <f>SUM(Y244+Y246)</f>
        <v>0</v>
      </c>
      <c r="Z242" s="177" t="e">
        <f t="shared" si="229"/>
        <v>#DIV/0!</v>
      </c>
      <c r="AA242" s="87">
        <f>AA243+AA244+AA245+AA246</f>
        <v>2000</v>
      </c>
      <c r="AB242" s="87">
        <f>AB243+AB244+AB245+AB246</f>
        <v>2000</v>
      </c>
      <c r="AC242" s="87">
        <f>AC243+AC244+AC245+AC246</f>
        <v>451.32</v>
      </c>
      <c r="AD242" s="177">
        <f t="shared" si="230"/>
        <v>0.22566</v>
      </c>
      <c r="AE242" s="87">
        <f>SUM(AE244+AE246)</f>
        <v>0</v>
      </c>
      <c r="AF242" s="87">
        <f>SUM(AF244+AF246)</f>
        <v>0</v>
      </c>
      <c r="AG242" s="87">
        <f>SUM(AG244+AG246)</f>
        <v>0</v>
      </c>
      <c r="AH242" s="87">
        <f>SUM(AH244+AH246)</f>
        <v>0</v>
      </c>
    </row>
    <row r="243" spans="1:34" s="84" customFormat="1" ht="12.75">
      <c r="A243" s="112">
        <v>3232</v>
      </c>
      <c r="B243" s="76" t="s">
        <v>186</v>
      </c>
      <c r="C243" s="88">
        <f>AA243</f>
        <v>500</v>
      </c>
      <c r="D243" s="88">
        <f t="shared" si="223"/>
        <v>500</v>
      </c>
      <c r="E243" s="88"/>
      <c r="F243" s="177">
        <f t="shared" si="224"/>
        <v>0</v>
      </c>
      <c r="G243" s="87"/>
      <c r="H243" s="87"/>
      <c r="I243" s="87"/>
      <c r="J243" s="177" t="e">
        <f t="shared" si="225"/>
        <v>#DIV/0!</v>
      </c>
      <c r="K243" s="87"/>
      <c r="L243" s="87"/>
      <c r="M243" s="87"/>
      <c r="N243" s="177" t="e">
        <f t="shared" si="226"/>
        <v>#DIV/0!</v>
      </c>
      <c r="O243" s="87"/>
      <c r="P243" s="87"/>
      <c r="Q243" s="87"/>
      <c r="R243" s="189" t="e">
        <f t="shared" si="227"/>
        <v>#DIV/0!</v>
      </c>
      <c r="S243" s="87"/>
      <c r="T243" s="87"/>
      <c r="U243" s="87"/>
      <c r="V243" s="177" t="e">
        <f t="shared" si="228"/>
        <v>#DIV/0!</v>
      </c>
      <c r="W243" s="87"/>
      <c r="X243" s="87"/>
      <c r="Y243" s="87"/>
      <c r="Z243" s="177" t="e">
        <f t="shared" si="229"/>
        <v>#DIV/0!</v>
      </c>
      <c r="AA243" s="88">
        <v>500</v>
      </c>
      <c r="AB243" s="88">
        <v>500</v>
      </c>
      <c r="AC243" s="88">
        <v>0</v>
      </c>
      <c r="AD243" s="177">
        <f t="shared" si="230"/>
        <v>0</v>
      </c>
      <c r="AE243" s="87"/>
      <c r="AF243" s="87"/>
      <c r="AG243" s="87"/>
      <c r="AH243" s="87"/>
    </row>
    <row r="244" spans="1:34" s="85" customFormat="1" ht="12.75">
      <c r="A244" s="112">
        <v>3237</v>
      </c>
      <c r="B244" s="76" t="s">
        <v>102</v>
      </c>
      <c r="C244" s="88">
        <f aca="true" t="shared" si="232" ref="C244:C249">G244+K244+O244+S244+W244+AA244+AE244+AF244</f>
        <v>1500</v>
      </c>
      <c r="D244" s="88">
        <f t="shared" si="223"/>
        <v>1500</v>
      </c>
      <c r="E244" s="88"/>
      <c r="F244" s="177">
        <f t="shared" si="224"/>
        <v>0</v>
      </c>
      <c r="G244" s="88"/>
      <c r="H244" s="88"/>
      <c r="I244" s="88"/>
      <c r="J244" s="177" t="e">
        <f t="shared" si="225"/>
        <v>#DIV/0!</v>
      </c>
      <c r="K244" s="88"/>
      <c r="L244" s="88"/>
      <c r="M244" s="88"/>
      <c r="N244" s="177" t="e">
        <f t="shared" si="226"/>
        <v>#DIV/0!</v>
      </c>
      <c r="O244" s="88"/>
      <c r="P244" s="88"/>
      <c r="Q244" s="88"/>
      <c r="R244" s="189" t="e">
        <f t="shared" si="227"/>
        <v>#DIV/0!</v>
      </c>
      <c r="S244" s="88"/>
      <c r="T244" s="88"/>
      <c r="U244" s="88"/>
      <c r="V244" s="177" t="e">
        <f t="shared" si="228"/>
        <v>#DIV/0!</v>
      </c>
      <c r="W244" s="88">
        <v>0</v>
      </c>
      <c r="X244" s="88">
        <v>0</v>
      </c>
      <c r="Y244" s="88">
        <v>0</v>
      </c>
      <c r="Z244" s="177" t="e">
        <f t="shared" si="229"/>
        <v>#DIV/0!</v>
      </c>
      <c r="AA244" s="88">
        <v>1500</v>
      </c>
      <c r="AB244" s="88">
        <v>1500</v>
      </c>
      <c r="AC244" s="88">
        <v>451.32</v>
      </c>
      <c r="AD244" s="177">
        <f t="shared" si="230"/>
        <v>0.30088</v>
      </c>
      <c r="AE244" s="88"/>
      <c r="AF244" s="88"/>
      <c r="AG244" s="88"/>
      <c r="AH244" s="88"/>
    </row>
    <row r="245" spans="1:34" s="85" customFormat="1" ht="12.75">
      <c r="A245" s="112">
        <v>3238</v>
      </c>
      <c r="B245" s="76" t="s">
        <v>103</v>
      </c>
      <c r="C245" s="88">
        <f t="shared" si="232"/>
        <v>0</v>
      </c>
      <c r="D245" s="88">
        <f t="shared" si="223"/>
        <v>0</v>
      </c>
      <c r="E245" s="88"/>
      <c r="F245" s="177" t="e">
        <f t="shared" si="224"/>
        <v>#DIV/0!</v>
      </c>
      <c r="G245" s="88"/>
      <c r="H245" s="88"/>
      <c r="I245" s="88"/>
      <c r="J245" s="177" t="e">
        <f t="shared" si="225"/>
        <v>#DIV/0!</v>
      </c>
      <c r="K245" s="88"/>
      <c r="L245" s="88"/>
      <c r="M245" s="88"/>
      <c r="N245" s="177" t="e">
        <f t="shared" si="226"/>
        <v>#DIV/0!</v>
      </c>
      <c r="O245" s="88"/>
      <c r="P245" s="88"/>
      <c r="Q245" s="88"/>
      <c r="R245" s="189" t="e">
        <f t="shared" si="227"/>
        <v>#DIV/0!</v>
      </c>
      <c r="S245" s="88"/>
      <c r="T245" s="88"/>
      <c r="U245" s="88"/>
      <c r="V245" s="177" t="e">
        <f t="shared" si="228"/>
        <v>#DIV/0!</v>
      </c>
      <c r="W245" s="88"/>
      <c r="X245" s="88"/>
      <c r="Y245" s="88"/>
      <c r="Z245" s="177" t="e">
        <f t="shared" si="229"/>
        <v>#DIV/0!</v>
      </c>
      <c r="AA245" s="88">
        <v>0</v>
      </c>
      <c r="AB245" s="88">
        <v>0</v>
      </c>
      <c r="AC245" s="88">
        <v>0</v>
      </c>
      <c r="AD245" s="177" t="e">
        <f t="shared" si="230"/>
        <v>#DIV/0!</v>
      </c>
      <c r="AE245" s="88"/>
      <c r="AF245" s="88"/>
      <c r="AG245" s="88"/>
      <c r="AH245" s="88"/>
    </row>
    <row r="246" spans="1:34" s="85" customFormat="1" ht="12.75">
      <c r="A246" s="112">
        <v>3239</v>
      </c>
      <c r="B246" s="76" t="s">
        <v>104</v>
      </c>
      <c r="C246" s="88">
        <f t="shared" si="232"/>
        <v>0</v>
      </c>
      <c r="D246" s="88">
        <f t="shared" si="223"/>
        <v>0</v>
      </c>
      <c r="E246" s="88"/>
      <c r="F246" s="177" t="e">
        <f t="shared" si="224"/>
        <v>#DIV/0!</v>
      </c>
      <c r="G246" s="88"/>
      <c r="H246" s="88"/>
      <c r="I246" s="88"/>
      <c r="J246" s="177" t="e">
        <f t="shared" si="225"/>
        <v>#DIV/0!</v>
      </c>
      <c r="K246" s="88"/>
      <c r="L246" s="88"/>
      <c r="M246" s="88"/>
      <c r="N246" s="177" t="e">
        <f t="shared" si="226"/>
        <v>#DIV/0!</v>
      </c>
      <c r="O246" s="88"/>
      <c r="P246" s="88"/>
      <c r="Q246" s="88"/>
      <c r="R246" s="189" t="e">
        <f t="shared" si="227"/>
        <v>#DIV/0!</v>
      </c>
      <c r="S246" s="88"/>
      <c r="T246" s="88"/>
      <c r="U246" s="88"/>
      <c r="V246" s="177" t="e">
        <f t="shared" si="228"/>
        <v>#DIV/0!</v>
      </c>
      <c r="W246" s="88">
        <v>0</v>
      </c>
      <c r="X246" s="88">
        <v>0</v>
      </c>
      <c r="Y246" s="88">
        <v>0</v>
      </c>
      <c r="Z246" s="177" t="e">
        <f t="shared" si="229"/>
        <v>#DIV/0!</v>
      </c>
      <c r="AA246" s="88"/>
      <c r="AB246" s="88"/>
      <c r="AC246" s="88"/>
      <c r="AD246" s="177" t="e">
        <f t="shared" si="230"/>
        <v>#DIV/0!</v>
      </c>
      <c r="AE246" s="88"/>
      <c r="AF246" s="88"/>
      <c r="AG246" s="88"/>
      <c r="AH246" s="88"/>
    </row>
    <row r="247" spans="1:34" s="85" customFormat="1" ht="25.5">
      <c r="A247" s="120">
        <v>329</v>
      </c>
      <c r="B247" s="82" t="s">
        <v>105</v>
      </c>
      <c r="C247" s="86">
        <f t="shared" si="232"/>
        <v>6000</v>
      </c>
      <c r="D247" s="87">
        <f t="shared" si="223"/>
        <v>1000</v>
      </c>
      <c r="E247" s="86"/>
      <c r="F247" s="177">
        <f t="shared" si="224"/>
        <v>0</v>
      </c>
      <c r="G247" s="86"/>
      <c r="H247" s="86"/>
      <c r="I247" s="86"/>
      <c r="J247" s="177" t="e">
        <f t="shared" si="225"/>
        <v>#DIV/0!</v>
      </c>
      <c r="K247" s="86"/>
      <c r="L247" s="86"/>
      <c r="M247" s="86"/>
      <c r="N247" s="177" t="e">
        <f t="shared" si="226"/>
        <v>#DIV/0!</v>
      </c>
      <c r="O247" s="86"/>
      <c r="P247" s="86"/>
      <c r="Q247" s="86"/>
      <c r="R247" s="189" t="e">
        <f t="shared" si="227"/>
        <v>#DIV/0!</v>
      </c>
      <c r="S247" s="86"/>
      <c r="T247" s="86"/>
      <c r="U247" s="86"/>
      <c r="V247" s="177" t="e">
        <f t="shared" si="228"/>
        <v>#DIV/0!</v>
      </c>
      <c r="W247" s="86">
        <f>W248</f>
        <v>5000</v>
      </c>
      <c r="X247" s="86">
        <f>X248</f>
        <v>0</v>
      </c>
      <c r="Y247" s="86">
        <f>Y248</f>
        <v>0</v>
      </c>
      <c r="Z247" s="177" t="e">
        <f t="shared" si="229"/>
        <v>#DIV/0!</v>
      </c>
      <c r="AA247" s="86">
        <f>AA248</f>
        <v>1000</v>
      </c>
      <c r="AB247" s="86">
        <f>AB248</f>
        <v>1000</v>
      </c>
      <c r="AC247" s="86">
        <f>AC248</f>
        <v>0</v>
      </c>
      <c r="AD247" s="177">
        <f t="shared" si="230"/>
        <v>0</v>
      </c>
      <c r="AE247" s="86"/>
      <c r="AF247" s="86"/>
      <c r="AG247" s="86"/>
      <c r="AH247" s="86"/>
    </row>
    <row r="248" spans="1:34" s="85" customFormat="1" ht="12.75">
      <c r="A248" s="112">
        <v>3299</v>
      </c>
      <c r="B248" s="76" t="s">
        <v>105</v>
      </c>
      <c r="C248" s="88">
        <f t="shared" si="232"/>
        <v>6000</v>
      </c>
      <c r="D248" s="88">
        <f t="shared" si="223"/>
        <v>1000</v>
      </c>
      <c r="E248" s="88"/>
      <c r="F248" s="177">
        <f t="shared" si="224"/>
        <v>0</v>
      </c>
      <c r="G248" s="88"/>
      <c r="H248" s="88"/>
      <c r="I248" s="88"/>
      <c r="J248" s="177" t="e">
        <f t="shared" si="225"/>
        <v>#DIV/0!</v>
      </c>
      <c r="K248" s="88"/>
      <c r="L248" s="88"/>
      <c r="M248" s="88"/>
      <c r="N248" s="177" t="e">
        <f t="shared" si="226"/>
        <v>#DIV/0!</v>
      </c>
      <c r="O248" s="88"/>
      <c r="P248" s="88"/>
      <c r="Q248" s="88"/>
      <c r="R248" s="189" t="e">
        <f t="shared" si="227"/>
        <v>#DIV/0!</v>
      </c>
      <c r="S248" s="88"/>
      <c r="T248" s="88"/>
      <c r="U248" s="88"/>
      <c r="V248" s="177" t="e">
        <f t="shared" si="228"/>
        <v>#DIV/0!</v>
      </c>
      <c r="W248" s="88">
        <v>5000</v>
      </c>
      <c r="X248" s="88">
        <v>0</v>
      </c>
      <c r="Y248" s="88">
        <v>0</v>
      </c>
      <c r="Z248" s="177" t="e">
        <f t="shared" si="229"/>
        <v>#DIV/0!</v>
      </c>
      <c r="AA248" s="88">
        <v>1000</v>
      </c>
      <c r="AB248" s="88">
        <v>1000</v>
      </c>
      <c r="AC248" s="88">
        <v>0</v>
      </c>
      <c r="AD248" s="177">
        <f t="shared" si="230"/>
        <v>0</v>
      </c>
      <c r="AE248" s="88"/>
      <c r="AF248" s="88"/>
      <c r="AG248" s="88"/>
      <c r="AH248" s="88"/>
    </row>
    <row r="249" spans="1:34" s="84" customFormat="1" ht="25.5">
      <c r="A249" s="111">
        <v>4</v>
      </c>
      <c r="B249" s="95" t="s">
        <v>24</v>
      </c>
      <c r="C249" s="86">
        <f t="shared" si="232"/>
        <v>4226.97</v>
      </c>
      <c r="D249" s="87">
        <f t="shared" si="223"/>
        <v>4226.97</v>
      </c>
      <c r="E249" s="86"/>
      <c r="F249" s="177">
        <f t="shared" si="224"/>
        <v>0</v>
      </c>
      <c r="G249" s="87">
        <f aca="true" t="shared" si="233" ref="G249:I250">SUM(G250)</f>
        <v>0</v>
      </c>
      <c r="H249" s="87">
        <f t="shared" si="233"/>
        <v>0</v>
      </c>
      <c r="I249" s="87">
        <f t="shared" si="233"/>
        <v>0</v>
      </c>
      <c r="J249" s="177" t="e">
        <f t="shared" si="225"/>
        <v>#DIV/0!</v>
      </c>
      <c r="K249" s="87">
        <f aca="true" t="shared" si="234" ref="K249:M250">SUM(K250)</f>
        <v>0</v>
      </c>
      <c r="L249" s="87">
        <f t="shared" si="234"/>
        <v>0</v>
      </c>
      <c r="M249" s="87">
        <f t="shared" si="234"/>
        <v>0</v>
      </c>
      <c r="N249" s="177" t="e">
        <f t="shared" si="226"/>
        <v>#DIV/0!</v>
      </c>
      <c r="O249" s="87">
        <f aca="true" t="shared" si="235" ref="O249:Q250">SUM(O250)</f>
        <v>0</v>
      </c>
      <c r="P249" s="87">
        <f t="shared" si="235"/>
        <v>0</v>
      </c>
      <c r="Q249" s="87">
        <f t="shared" si="235"/>
        <v>0</v>
      </c>
      <c r="R249" s="189" t="e">
        <f t="shared" si="227"/>
        <v>#DIV/0!</v>
      </c>
      <c r="S249" s="87">
        <f aca="true" t="shared" si="236" ref="S249:U250">SUM(S250)</f>
        <v>0</v>
      </c>
      <c r="T249" s="87">
        <f t="shared" si="236"/>
        <v>0</v>
      </c>
      <c r="U249" s="87">
        <f t="shared" si="236"/>
        <v>0</v>
      </c>
      <c r="V249" s="177" t="e">
        <f t="shared" si="228"/>
        <v>#DIV/0!</v>
      </c>
      <c r="W249" s="87">
        <f aca="true" t="shared" si="237" ref="W249:Y250">SUM(W250)</f>
        <v>0</v>
      </c>
      <c r="X249" s="87">
        <f t="shared" si="237"/>
        <v>0</v>
      </c>
      <c r="Y249" s="87">
        <f t="shared" si="237"/>
        <v>0</v>
      </c>
      <c r="Z249" s="177" t="e">
        <f t="shared" si="229"/>
        <v>#DIV/0!</v>
      </c>
      <c r="AA249" s="87">
        <f aca="true" t="shared" si="238" ref="AA249:AC250">SUM(AA250)</f>
        <v>4226.97</v>
      </c>
      <c r="AB249" s="87">
        <f t="shared" si="238"/>
        <v>4226.97</v>
      </c>
      <c r="AC249" s="87">
        <f t="shared" si="238"/>
        <v>0</v>
      </c>
      <c r="AD249" s="177">
        <f t="shared" si="230"/>
        <v>0</v>
      </c>
      <c r="AE249" s="87">
        <f aca="true" t="shared" si="239" ref="AE249:AH250">SUM(AE250)</f>
        <v>0</v>
      </c>
      <c r="AF249" s="87">
        <f t="shared" si="239"/>
        <v>0</v>
      </c>
      <c r="AG249" s="87">
        <f t="shared" si="239"/>
        <v>0</v>
      </c>
      <c r="AH249" s="87">
        <f t="shared" si="239"/>
        <v>0</v>
      </c>
    </row>
    <row r="250" spans="1:34" s="84" customFormat="1" ht="25.5">
      <c r="A250" s="111">
        <v>42</v>
      </c>
      <c r="B250" s="95" t="s">
        <v>120</v>
      </c>
      <c r="C250" s="87">
        <f>SUM(C251)</f>
        <v>0</v>
      </c>
      <c r="D250" s="87">
        <f t="shared" si="223"/>
        <v>4226.97</v>
      </c>
      <c r="E250" s="87"/>
      <c r="F250" s="177">
        <f t="shared" si="224"/>
        <v>0</v>
      </c>
      <c r="G250" s="87">
        <f t="shared" si="233"/>
        <v>0</v>
      </c>
      <c r="H250" s="87">
        <f t="shared" si="233"/>
        <v>0</v>
      </c>
      <c r="I250" s="87">
        <f t="shared" si="233"/>
        <v>0</v>
      </c>
      <c r="J250" s="177" t="e">
        <f t="shared" si="225"/>
        <v>#DIV/0!</v>
      </c>
      <c r="K250" s="87">
        <f t="shared" si="234"/>
        <v>0</v>
      </c>
      <c r="L250" s="87">
        <f t="shared" si="234"/>
        <v>0</v>
      </c>
      <c r="M250" s="87">
        <f t="shared" si="234"/>
        <v>0</v>
      </c>
      <c r="N250" s="177" t="e">
        <f t="shared" si="226"/>
        <v>#DIV/0!</v>
      </c>
      <c r="O250" s="87">
        <f t="shared" si="235"/>
        <v>0</v>
      </c>
      <c r="P250" s="87">
        <f t="shared" si="235"/>
        <v>0</v>
      </c>
      <c r="Q250" s="87">
        <f t="shared" si="235"/>
        <v>0</v>
      </c>
      <c r="R250" s="189" t="e">
        <f t="shared" si="227"/>
        <v>#DIV/0!</v>
      </c>
      <c r="S250" s="87">
        <f t="shared" si="236"/>
        <v>0</v>
      </c>
      <c r="T250" s="87">
        <f t="shared" si="236"/>
        <v>0</v>
      </c>
      <c r="U250" s="87">
        <f t="shared" si="236"/>
        <v>0</v>
      </c>
      <c r="V250" s="177" t="e">
        <f t="shared" si="228"/>
        <v>#DIV/0!</v>
      </c>
      <c r="W250" s="87">
        <f t="shared" si="237"/>
        <v>0</v>
      </c>
      <c r="X250" s="87">
        <f t="shared" si="237"/>
        <v>0</v>
      </c>
      <c r="Y250" s="87">
        <f t="shared" si="237"/>
        <v>0</v>
      </c>
      <c r="Z250" s="177" t="e">
        <f t="shared" si="229"/>
        <v>#DIV/0!</v>
      </c>
      <c r="AA250" s="87">
        <f t="shared" si="238"/>
        <v>4226.97</v>
      </c>
      <c r="AB250" s="87">
        <f t="shared" si="238"/>
        <v>4226.97</v>
      </c>
      <c r="AC250" s="87">
        <f t="shared" si="238"/>
        <v>0</v>
      </c>
      <c r="AD250" s="177">
        <f t="shared" si="230"/>
        <v>0</v>
      </c>
      <c r="AE250" s="87">
        <f t="shared" si="239"/>
        <v>0</v>
      </c>
      <c r="AF250" s="87">
        <f t="shared" si="239"/>
        <v>0</v>
      </c>
      <c r="AG250" s="87">
        <f t="shared" si="239"/>
        <v>0</v>
      </c>
      <c r="AH250" s="87">
        <f t="shared" si="239"/>
        <v>0</v>
      </c>
    </row>
    <row r="251" spans="1:34" s="84" customFormat="1" ht="12.75">
      <c r="A251" s="111">
        <v>422</v>
      </c>
      <c r="B251" s="95" t="s">
        <v>121</v>
      </c>
      <c r="C251" s="87">
        <f>SUM(C253)</f>
        <v>0</v>
      </c>
      <c r="D251" s="87">
        <f t="shared" si="223"/>
        <v>4226.97</v>
      </c>
      <c r="E251" s="87"/>
      <c r="F251" s="177">
        <f t="shared" si="224"/>
        <v>0</v>
      </c>
      <c r="G251" s="87">
        <f>SUM(G253)</f>
        <v>0</v>
      </c>
      <c r="H251" s="87">
        <f>SUM(H253)</f>
        <v>0</v>
      </c>
      <c r="I251" s="87">
        <f>SUM(I253)</f>
        <v>0</v>
      </c>
      <c r="J251" s="177" t="e">
        <f t="shared" si="225"/>
        <v>#DIV/0!</v>
      </c>
      <c r="K251" s="87">
        <f>SUM(K253)</f>
        <v>0</v>
      </c>
      <c r="L251" s="87">
        <f>SUM(L253)</f>
        <v>0</v>
      </c>
      <c r="M251" s="87">
        <f>SUM(M253)</f>
        <v>0</v>
      </c>
      <c r="N251" s="177" t="e">
        <f t="shared" si="226"/>
        <v>#DIV/0!</v>
      </c>
      <c r="O251" s="87">
        <f>SUM(O253)</f>
        <v>0</v>
      </c>
      <c r="P251" s="87">
        <f>SUM(P253)</f>
        <v>0</v>
      </c>
      <c r="Q251" s="87">
        <f>SUM(Q253)</f>
        <v>0</v>
      </c>
      <c r="R251" s="189" t="e">
        <f t="shared" si="227"/>
        <v>#DIV/0!</v>
      </c>
      <c r="S251" s="87">
        <f>SUM(S253)</f>
        <v>0</v>
      </c>
      <c r="T251" s="87">
        <f>SUM(T253)</f>
        <v>0</v>
      </c>
      <c r="U251" s="87">
        <f>SUM(U253)</f>
        <v>0</v>
      </c>
      <c r="V251" s="177" t="e">
        <f t="shared" si="228"/>
        <v>#DIV/0!</v>
      </c>
      <c r="W251" s="87">
        <f>SUM(W253)</f>
        <v>0</v>
      </c>
      <c r="X251" s="87">
        <f>SUM(X253)</f>
        <v>0</v>
      </c>
      <c r="Y251" s="87">
        <f>SUM(Y253)</f>
        <v>0</v>
      </c>
      <c r="Z251" s="177" t="e">
        <f t="shared" si="229"/>
        <v>#DIV/0!</v>
      </c>
      <c r="AA251" s="87">
        <f>AA252+AA253</f>
        <v>4226.97</v>
      </c>
      <c r="AB251" s="87">
        <f>AB252+AB253</f>
        <v>4226.97</v>
      </c>
      <c r="AC251" s="87">
        <f>AC252+AC253</f>
        <v>0</v>
      </c>
      <c r="AD251" s="177">
        <f t="shared" si="230"/>
        <v>0</v>
      </c>
      <c r="AE251" s="87">
        <f>SUM(AE253)</f>
        <v>0</v>
      </c>
      <c r="AF251" s="87">
        <f>SUM(AF253)</f>
        <v>0</v>
      </c>
      <c r="AG251" s="87">
        <f>SUM(AG253)</f>
        <v>0</v>
      </c>
      <c r="AH251" s="87">
        <f>SUM(AH253)</f>
        <v>0</v>
      </c>
    </row>
    <row r="252" spans="1:34" s="84" customFormat="1" ht="12.75">
      <c r="A252" s="112">
        <v>4221</v>
      </c>
      <c r="B252" s="94" t="s">
        <v>126</v>
      </c>
      <c r="C252" s="87"/>
      <c r="D252" s="87">
        <f t="shared" si="223"/>
        <v>4226.97</v>
      </c>
      <c r="E252" s="87"/>
      <c r="F252" s="177">
        <f t="shared" si="224"/>
        <v>0</v>
      </c>
      <c r="G252" s="87"/>
      <c r="H252" s="87"/>
      <c r="I252" s="87"/>
      <c r="J252" s="177" t="e">
        <f t="shared" si="225"/>
        <v>#DIV/0!</v>
      </c>
      <c r="K252" s="87"/>
      <c r="L252" s="87"/>
      <c r="M252" s="87"/>
      <c r="N252" s="177" t="e">
        <f t="shared" si="226"/>
        <v>#DIV/0!</v>
      </c>
      <c r="O252" s="87"/>
      <c r="P252" s="87"/>
      <c r="Q252" s="87"/>
      <c r="R252" s="189" t="e">
        <f t="shared" si="227"/>
        <v>#DIV/0!</v>
      </c>
      <c r="S252" s="87"/>
      <c r="T252" s="87"/>
      <c r="U252" s="87"/>
      <c r="V252" s="177" t="e">
        <f t="shared" si="228"/>
        <v>#DIV/0!</v>
      </c>
      <c r="W252" s="87"/>
      <c r="X252" s="87"/>
      <c r="Y252" s="87"/>
      <c r="Z252" s="177" t="e">
        <f t="shared" si="229"/>
        <v>#DIV/0!</v>
      </c>
      <c r="AA252" s="88">
        <v>4226.97</v>
      </c>
      <c r="AB252" s="88">
        <v>4226.97</v>
      </c>
      <c r="AC252" s="88">
        <v>0</v>
      </c>
      <c r="AD252" s="177">
        <f t="shared" si="230"/>
        <v>0</v>
      </c>
      <c r="AE252" s="87"/>
      <c r="AF252" s="87"/>
      <c r="AG252" s="87"/>
      <c r="AH252" s="87"/>
    </row>
    <row r="253" spans="1:34" s="85" customFormat="1" ht="12.75">
      <c r="A253" s="112">
        <v>4226</v>
      </c>
      <c r="B253" s="94" t="s">
        <v>122</v>
      </c>
      <c r="C253" s="88">
        <v>0</v>
      </c>
      <c r="D253" s="88">
        <f t="shared" si="223"/>
        <v>0</v>
      </c>
      <c r="E253" s="88"/>
      <c r="F253" s="177" t="e">
        <f t="shared" si="224"/>
        <v>#DIV/0!</v>
      </c>
      <c r="G253" s="88"/>
      <c r="H253" s="88"/>
      <c r="I253" s="88"/>
      <c r="J253" s="177" t="e">
        <f t="shared" si="225"/>
        <v>#DIV/0!</v>
      </c>
      <c r="K253" s="88"/>
      <c r="L253" s="88"/>
      <c r="M253" s="88"/>
      <c r="N253" s="177" t="e">
        <f t="shared" si="226"/>
        <v>#DIV/0!</v>
      </c>
      <c r="O253" s="88"/>
      <c r="P253" s="88"/>
      <c r="Q253" s="88"/>
      <c r="R253" s="189" t="e">
        <f t="shared" si="227"/>
        <v>#DIV/0!</v>
      </c>
      <c r="S253" s="88"/>
      <c r="T253" s="88"/>
      <c r="U253" s="88"/>
      <c r="V253" s="177" t="e">
        <f t="shared" si="228"/>
        <v>#DIV/0!</v>
      </c>
      <c r="W253" s="88">
        <v>0</v>
      </c>
      <c r="X253" s="88">
        <v>0</v>
      </c>
      <c r="Y253" s="88"/>
      <c r="Z253" s="177" t="e">
        <f t="shared" si="229"/>
        <v>#DIV/0!</v>
      </c>
      <c r="AA253" s="88"/>
      <c r="AB253" s="88"/>
      <c r="AC253" s="88"/>
      <c r="AD253" s="177" t="e">
        <f t="shared" si="230"/>
        <v>#DIV/0!</v>
      </c>
      <c r="AE253" s="88"/>
      <c r="AF253" s="88"/>
      <c r="AG253" s="88"/>
      <c r="AH253" s="88"/>
    </row>
    <row r="254" spans="1:34" ht="51">
      <c r="A254" s="107" t="s">
        <v>54</v>
      </c>
      <c r="B254" s="91" t="s">
        <v>53</v>
      </c>
      <c r="C254" s="92">
        <f>SUM(C255)</f>
        <v>0</v>
      </c>
      <c r="D254" s="92">
        <f aca="true" t="shared" si="240" ref="D254:D260">H254+L254+P254+T254+X254+AB254</f>
        <v>0</v>
      </c>
      <c r="E254" s="92"/>
      <c r="F254" s="176" t="e">
        <f aca="true" t="shared" si="241" ref="F254:F260">E254/D254</f>
        <v>#DIV/0!</v>
      </c>
      <c r="G254" s="92">
        <f>SUM(G255)</f>
        <v>0</v>
      </c>
      <c r="H254" s="92">
        <f>SUM(H255)</f>
        <v>0</v>
      </c>
      <c r="I254" s="92">
        <f>SUM(I255)</f>
        <v>0</v>
      </c>
      <c r="J254" s="176" t="e">
        <f aca="true" t="shared" si="242" ref="J254:J260">I254/H254</f>
        <v>#DIV/0!</v>
      </c>
      <c r="K254" s="92">
        <f>SUM(K255)</f>
        <v>0</v>
      </c>
      <c r="L254" s="92">
        <f aca="true" t="shared" si="243" ref="L254:M257">SUM(L255)</f>
        <v>0</v>
      </c>
      <c r="M254" s="92">
        <f t="shared" si="243"/>
        <v>0</v>
      </c>
      <c r="N254" s="176" t="e">
        <f aca="true" t="shared" si="244" ref="N254:N260">M254/L254</f>
        <v>#DIV/0!</v>
      </c>
      <c r="O254" s="92">
        <f>SUM(O255)</f>
        <v>0</v>
      </c>
      <c r="P254" s="92">
        <f aca="true" t="shared" si="245" ref="P254:Q257">SUM(P255)</f>
        <v>0</v>
      </c>
      <c r="Q254" s="92">
        <f t="shared" si="245"/>
        <v>0</v>
      </c>
      <c r="R254" s="188" t="e">
        <f aca="true" t="shared" si="246" ref="R254:R260">Q254/P254</f>
        <v>#DIV/0!</v>
      </c>
      <c r="S254" s="92">
        <f>SUM(S255)</f>
        <v>0</v>
      </c>
      <c r="T254" s="92">
        <f aca="true" t="shared" si="247" ref="T254:U257">SUM(T255)</f>
        <v>0</v>
      </c>
      <c r="U254" s="92">
        <f t="shared" si="247"/>
        <v>0</v>
      </c>
      <c r="V254" s="176" t="e">
        <f aca="true" t="shared" si="248" ref="V254:V260">U254/T254</f>
        <v>#DIV/0!</v>
      </c>
      <c r="W254" s="92">
        <f>SUM(W255)</f>
        <v>0</v>
      </c>
      <c r="X254" s="92">
        <f aca="true" t="shared" si="249" ref="X254:Y257">SUM(X255)</f>
        <v>0</v>
      </c>
      <c r="Y254" s="92">
        <f t="shared" si="249"/>
        <v>0</v>
      </c>
      <c r="Z254" s="176" t="e">
        <f aca="true" t="shared" si="250" ref="Z254:Z260">Y254/X254</f>
        <v>#DIV/0!</v>
      </c>
      <c r="AA254" s="92">
        <f>SUM(AA255)</f>
        <v>0</v>
      </c>
      <c r="AB254" s="92">
        <f aca="true" t="shared" si="251" ref="AB254:AC257">SUM(AB255)</f>
        <v>0</v>
      </c>
      <c r="AC254" s="92">
        <f t="shared" si="251"/>
        <v>0</v>
      </c>
      <c r="AD254" s="176" t="e">
        <f aca="true" t="shared" si="252" ref="AD254:AD260">AC254/AB254</f>
        <v>#DIV/0!</v>
      </c>
      <c r="AE254" s="92">
        <f aca="true" t="shared" si="253" ref="AE254:AH257">SUM(AE255)</f>
        <v>0</v>
      </c>
      <c r="AF254" s="92">
        <f t="shared" si="253"/>
        <v>0</v>
      </c>
      <c r="AG254" s="92">
        <f t="shared" si="253"/>
        <v>0</v>
      </c>
      <c r="AH254" s="92">
        <f t="shared" si="253"/>
        <v>0</v>
      </c>
    </row>
    <row r="255" spans="1:34" s="84" customFormat="1" ht="12.75">
      <c r="A255" s="54">
        <v>3</v>
      </c>
      <c r="B255" s="82" t="s">
        <v>34</v>
      </c>
      <c r="C255" s="86">
        <f>SUM(C256)</f>
        <v>0</v>
      </c>
      <c r="D255" s="86">
        <f t="shared" si="240"/>
        <v>0</v>
      </c>
      <c r="E255" s="86"/>
      <c r="F255" s="177" t="e">
        <f t="shared" si="241"/>
        <v>#DIV/0!</v>
      </c>
      <c r="G255" s="86">
        <f>SUM(G256)</f>
        <v>0</v>
      </c>
      <c r="H255" s="86">
        <f aca="true" t="shared" si="254" ref="H255:I257">SUM(H256)</f>
        <v>0</v>
      </c>
      <c r="I255" s="86">
        <f t="shared" si="254"/>
        <v>0</v>
      </c>
      <c r="J255" s="177" t="e">
        <f t="shared" si="242"/>
        <v>#DIV/0!</v>
      </c>
      <c r="K255" s="86">
        <f>SUM(K256)</f>
        <v>0</v>
      </c>
      <c r="L255" s="86">
        <f>SUM(L256)</f>
        <v>0</v>
      </c>
      <c r="M255" s="86">
        <f t="shared" si="243"/>
        <v>0</v>
      </c>
      <c r="N255" s="177" t="e">
        <f t="shared" si="244"/>
        <v>#DIV/0!</v>
      </c>
      <c r="O255" s="86">
        <f>SUM(O256)</f>
        <v>0</v>
      </c>
      <c r="P255" s="86">
        <f t="shared" si="245"/>
        <v>0</v>
      </c>
      <c r="Q255" s="86">
        <f t="shared" si="245"/>
        <v>0</v>
      </c>
      <c r="R255" s="189" t="e">
        <f t="shared" si="246"/>
        <v>#DIV/0!</v>
      </c>
      <c r="S255" s="86">
        <f>SUM(S256)</f>
        <v>0</v>
      </c>
      <c r="T255" s="86">
        <f t="shared" si="247"/>
        <v>0</v>
      </c>
      <c r="U255" s="86">
        <f t="shared" si="247"/>
        <v>0</v>
      </c>
      <c r="V255" s="177" t="e">
        <f t="shared" si="248"/>
        <v>#DIV/0!</v>
      </c>
      <c r="W255" s="86">
        <f>SUM(W256)</f>
        <v>0</v>
      </c>
      <c r="X255" s="86">
        <f t="shared" si="249"/>
        <v>0</v>
      </c>
      <c r="Y255" s="86">
        <f t="shared" si="249"/>
        <v>0</v>
      </c>
      <c r="Z255" s="177" t="e">
        <f t="shared" si="250"/>
        <v>#DIV/0!</v>
      </c>
      <c r="AA255" s="86">
        <f>SUM(AA256)</f>
        <v>0</v>
      </c>
      <c r="AB255" s="86">
        <f t="shared" si="251"/>
        <v>0</v>
      </c>
      <c r="AC255" s="86">
        <f t="shared" si="251"/>
        <v>0</v>
      </c>
      <c r="AD255" s="177" t="e">
        <f t="shared" si="252"/>
        <v>#DIV/0!</v>
      </c>
      <c r="AE255" s="86">
        <f t="shared" si="253"/>
        <v>0</v>
      </c>
      <c r="AF255" s="86">
        <f t="shared" si="253"/>
        <v>0</v>
      </c>
      <c r="AG255" s="86">
        <f t="shared" si="253"/>
        <v>0</v>
      </c>
      <c r="AH255" s="86">
        <f t="shared" si="253"/>
        <v>0</v>
      </c>
    </row>
    <row r="256" spans="1:34" s="84" customFormat="1" ht="12.75">
      <c r="A256" s="54">
        <v>32</v>
      </c>
      <c r="B256" s="82" t="s">
        <v>18</v>
      </c>
      <c r="C256" s="86">
        <f>SUM(C257)</f>
        <v>0</v>
      </c>
      <c r="D256" s="86">
        <f>H256+L256+P256+T256+X256+AB256</f>
        <v>0</v>
      </c>
      <c r="E256" s="86"/>
      <c r="F256" s="177" t="e">
        <f t="shared" si="241"/>
        <v>#DIV/0!</v>
      </c>
      <c r="G256" s="86">
        <f>SUM(G257)</f>
        <v>0</v>
      </c>
      <c r="H256" s="86">
        <f t="shared" si="254"/>
        <v>0</v>
      </c>
      <c r="I256" s="86">
        <f t="shared" si="254"/>
        <v>0</v>
      </c>
      <c r="J256" s="177" t="e">
        <f t="shared" si="242"/>
        <v>#DIV/0!</v>
      </c>
      <c r="K256" s="86">
        <f>SUM(K257)</f>
        <v>0</v>
      </c>
      <c r="L256" s="86">
        <f>SUM(L257)</f>
        <v>0</v>
      </c>
      <c r="M256" s="86">
        <f t="shared" si="243"/>
        <v>0</v>
      </c>
      <c r="N256" s="177" t="e">
        <f t="shared" si="244"/>
        <v>#DIV/0!</v>
      </c>
      <c r="O256" s="86">
        <f>SUM(O257)</f>
        <v>0</v>
      </c>
      <c r="P256" s="86">
        <f t="shared" si="245"/>
        <v>0</v>
      </c>
      <c r="Q256" s="86">
        <f t="shared" si="245"/>
        <v>0</v>
      </c>
      <c r="R256" s="189" t="e">
        <f t="shared" si="246"/>
        <v>#DIV/0!</v>
      </c>
      <c r="S256" s="86">
        <f>SUM(S257)</f>
        <v>0</v>
      </c>
      <c r="T256" s="86">
        <f t="shared" si="247"/>
        <v>0</v>
      </c>
      <c r="U256" s="86">
        <f t="shared" si="247"/>
        <v>0</v>
      </c>
      <c r="V256" s="177" t="e">
        <f t="shared" si="248"/>
        <v>#DIV/0!</v>
      </c>
      <c r="W256" s="86">
        <f>SUM(W257)</f>
        <v>0</v>
      </c>
      <c r="X256" s="86">
        <f t="shared" si="249"/>
        <v>0</v>
      </c>
      <c r="Y256" s="86">
        <f t="shared" si="249"/>
        <v>0</v>
      </c>
      <c r="Z256" s="177" t="e">
        <f t="shared" si="250"/>
        <v>#DIV/0!</v>
      </c>
      <c r="AA256" s="86">
        <f>SUM(AA257)</f>
        <v>0</v>
      </c>
      <c r="AB256" s="86">
        <f t="shared" si="251"/>
        <v>0</v>
      </c>
      <c r="AC256" s="86">
        <f t="shared" si="251"/>
        <v>0</v>
      </c>
      <c r="AD256" s="177" t="e">
        <f t="shared" si="252"/>
        <v>#DIV/0!</v>
      </c>
      <c r="AE256" s="86">
        <f t="shared" si="253"/>
        <v>0</v>
      </c>
      <c r="AF256" s="86">
        <f t="shared" si="253"/>
        <v>0</v>
      </c>
      <c r="AG256" s="86">
        <f t="shared" si="253"/>
        <v>0</v>
      </c>
      <c r="AH256" s="86">
        <f t="shared" si="253"/>
        <v>0</v>
      </c>
    </row>
    <row r="257" spans="1:34" s="84" customFormat="1" ht="25.5">
      <c r="A257" s="54">
        <v>329</v>
      </c>
      <c r="B257" s="82" t="s">
        <v>105</v>
      </c>
      <c r="C257" s="86">
        <f>SUM(C258)</f>
        <v>0</v>
      </c>
      <c r="D257" s="86">
        <f t="shared" si="240"/>
        <v>0</v>
      </c>
      <c r="E257" s="86"/>
      <c r="F257" s="177" t="e">
        <f t="shared" si="241"/>
        <v>#DIV/0!</v>
      </c>
      <c r="G257" s="86">
        <f>SUM(G258)</f>
        <v>0</v>
      </c>
      <c r="H257" s="86">
        <f t="shared" si="254"/>
        <v>0</v>
      </c>
      <c r="I257" s="86">
        <f t="shared" si="254"/>
        <v>0</v>
      </c>
      <c r="J257" s="177" t="e">
        <f t="shared" si="242"/>
        <v>#DIV/0!</v>
      </c>
      <c r="K257" s="86">
        <f>SUM(K258)</f>
        <v>0</v>
      </c>
      <c r="L257" s="86">
        <f>SUM(L258)</f>
        <v>0</v>
      </c>
      <c r="M257" s="86">
        <f t="shared" si="243"/>
        <v>0</v>
      </c>
      <c r="N257" s="177" t="e">
        <f t="shared" si="244"/>
        <v>#DIV/0!</v>
      </c>
      <c r="O257" s="86">
        <f>SUM(O258)</f>
        <v>0</v>
      </c>
      <c r="P257" s="86">
        <f t="shared" si="245"/>
        <v>0</v>
      </c>
      <c r="Q257" s="86">
        <f t="shared" si="245"/>
        <v>0</v>
      </c>
      <c r="R257" s="189" t="e">
        <f t="shared" si="246"/>
        <v>#DIV/0!</v>
      </c>
      <c r="S257" s="86">
        <f>SUM(S258)</f>
        <v>0</v>
      </c>
      <c r="T257" s="86">
        <f t="shared" si="247"/>
        <v>0</v>
      </c>
      <c r="U257" s="86">
        <f t="shared" si="247"/>
        <v>0</v>
      </c>
      <c r="V257" s="177" t="e">
        <f t="shared" si="248"/>
        <v>#DIV/0!</v>
      </c>
      <c r="W257" s="86">
        <f>SUM(W258)</f>
        <v>0</v>
      </c>
      <c r="X257" s="86">
        <f t="shared" si="249"/>
        <v>0</v>
      </c>
      <c r="Y257" s="86">
        <f t="shared" si="249"/>
        <v>0</v>
      </c>
      <c r="Z257" s="177" t="e">
        <f t="shared" si="250"/>
        <v>#DIV/0!</v>
      </c>
      <c r="AA257" s="86">
        <f>SUM(AA258)</f>
        <v>0</v>
      </c>
      <c r="AB257" s="86">
        <f t="shared" si="251"/>
        <v>0</v>
      </c>
      <c r="AC257" s="86">
        <f t="shared" si="251"/>
        <v>0</v>
      </c>
      <c r="AD257" s="177" t="e">
        <f t="shared" si="252"/>
        <v>#DIV/0!</v>
      </c>
      <c r="AE257" s="86">
        <f t="shared" si="253"/>
        <v>0</v>
      </c>
      <c r="AF257" s="86">
        <f t="shared" si="253"/>
        <v>0</v>
      </c>
      <c r="AG257" s="86">
        <f t="shared" si="253"/>
        <v>0</v>
      </c>
      <c r="AH257" s="86">
        <f t="shared" si="253"/>
        <v>0</v>
      </c>
    </row>
    <row r="258" spans="1:34" ht="12.75">
      <c r="A258" s="108">
        <v>3299</v>
      </c>
      <c r="B258" s="76" t="s">
        <v>105</v>
      </c>
      <c r="C258" s="88">
        <v>0</v>
      </c>
      <c r="D258" s="88">
        <f t="shared" si="240"/>
        <v>0</v>
      </c>
      <c r="E258" s="88"/>
      <c r="F258" s="177" t="e">
        <f t="shared" si="241"/>
        <v>#DIV/0!</v>
      </c>
      <c r="G258" s="88">
        <v>0</v>
      </c>
      <c r="H258" s="88">
        <v>0</v>
      </c>
      <c r="I258" s="88">
        <v>0</v>
      </c>
      <c r="J258" s="177" t="e">
        <f t="shared" si="242"/>
        <v>#DIV/0!</v>
      </c>
      <c r="K258" s="88">
        <v>0</v>
      </c>
      <c r="L258" s="88">
        <v>0</v>
      </c>
      <c r="M258" s="88">
        <v>0</v>
      </c>
      <c r="N258" s="177" t="e">
        <f t="shared" si="244"/>
        <v>#DIV/0!</v>
      </c>
      <c r="O258" s="88"/>
      <c r="P258" s="88"/>
      <c r="Q258" s="88"/>
      <c r="R258" s="189" t="e">
        <f t="shared" si="246"/>
        <v>#DIV/0!</v>
      </c>
      <c r="S258" s="88"/>
      <c r="T258" s="88"/>
      <c r="U258" s="88"/>
      <c r="V258" s="177" t="e">
        <f t="shared" si="248"/>
        <v>#DIV/0!</v>
      </c>
      <c r="W258" s="88"/>
      <c r="X258" s="88"/>
      <c r="Y258" s="88"/>
      <c r="Z258" s="177" t="e">
        <f t="shared" si="250"/>
        <v>#DIV/0!</v>
      </c>
      <c r="AA258" s="88"/>
      <c r="AB258" s="88"/>
      <c r="AC258" s="88"/>
      <c r="AD258" s="177" t="e">
        <f t="shared" si="252"/>
        <v>#DIV/0!</v>
      </c>
      <c r="AE258" s="88"/>
      <c r="AF258" s="88"/>
      <c r="AG258" s="88"/>
      <c r="AH258" s="88"/>
    </row>
    <row r="259" spans="1:34" ht="51">
      <c r="A259" s="107" t="s">
        <v>55</v>
      </c>
      <c r="B259" s="91" t="s">
        <v>75</v>
      </c>
      <c r="C259" s="92">
        <f>SUM(C260)</f>
        <v>482000</v>
      </c>
      <c r="D259" s="92">
        <f t="shared" si="240"/>
        <v>488130</v>
      </c>
      <c r="E259" s="92">
        <f>I259+M259+Q259+U259+Y259+AC259</f>
        <v>486184.35000000003</v>
      </c>
      <c r="F259" s="176">
        <f t="shared" si="241"/>
        <v>0.9960140741195994</v>
      </c>
      <c r="G259" s="92">
        <f>SUM(G260)</f>
        <v>0</v>
      </c>
      <c r="H259" s="92">
        <f>SUM(H260)</f>
        <v>0</v>
      </c>
      <c r="I259" s="92">
        <f>SUM(I260)</f>
        <v>0</v>
      </c>
      <c r="J259" s="176" t="e">
        <f t="shared" si="242"/>
        <v>#DIV/0!</v>
      </c>
      <c r="K259" s="92">
        <f>SUM(K260)</f>
        <v>0</v>
      </c>
      <c r="L259" s="92">
        <f>SUM(L260)</f>
        <v>0</v>
      </c>
      <c r="M259" s="92">
        <f>SUM(M260)</f>
        <v>0</v>
      </c>
      <c r="N259" s="176" t="e">
        <f t="shared" si="244"/>
        <v>#DIV/0!</v>
      </c>
      <c r="O259" s="92">
        <f>SUM(O260)</f>
        <v>0</v>
      </c>
      <c r="P259" s="92">
        <f>SUM(P260)</f>
        <v>0</v>
      </c>
      <c r="Q259" s="92">
        <f>SUM(Q260)</f>
        <v>0</v>
      </c>
      <c r="R259" s="188" t="e">
        <f t="shared" si="246"/>
        <v>#DIV/0!</v>
      </c>
      <c r="S259" s="92">
        <f>SUM(S260)</f>
        <v>82000</v>
      </c>
      <c r="T259" s="92">
        <f>SUM(T260)</f>
        <v>94100</v>
      </c>
      <c r="U259" s="92">
        <f>SUM(U260)</f>
        <v>92652.24</v>
      </c>
      <c r="V259" s="176">
        <f t="shared" si="248"/>
        <v>0.9846146652497344</v>
      </c>
      <c r="W259" s="92">
        <f>SUM(W260)</f>
        <v>400000</v>
      </c>
      <c r="X259" s="92">
        <f>SUM(X260)</f>
        <v>394030</v>
      </c>
      <c r="Y259" s="92">
        <f>SUM(Y260)</f>
        <v>393532.11000000004</v>
      </c>
      <c r="Z259" s="176">
        <f t="shared" si="250"/>
        <v>0.9987364160089335</v>
      </c>
      <c r="AA259" s="92">
        <f>SUM(AA260)</f>
        <v>0</v>
      </c>
      <c r="AB259" s="92">
        <f>SUM(AB260)</f>
        <v>0</v>
      </c>
      <c r="AC259" s="92">
        <f>SUM(AC260)</f>
        <v>0</v>
      </c>
      <c r="AD259" s="176" t="e">
        <f t="shared" si="252"/>
        <v>#DIV/0!</v>
      </c>
      <c r="AE259" s="92">
        <f>SUM(AE260)</f>
        <v>0</v>
      </c>
      <c r="AF259" s="92">
        <f>SUM(AF260)</f>
        <v>0</v>
      </c>
      <c r="AG259" s="92">
        <f>SUM(AG260)</f>
        <v>482000</v>
      </c>
      <c r="AH259" s="92">
        <f>SUM(AH260)</f>
        <v>482000</v>
      </c>
    </row>
    <row r="260" spans="1:34" s="84" customFormat="1" ht="12.75">
      <c r="A260" s="54">
        <v>3</v>
      </c>
      <c r="B260" s="82" t="s">
        <v>34</v>
      </c>
      <c r="C260" s="86">
        <f>G260+K260+O260+S260+W260+AA260+AE260+AF260</f>
        <v>482000</v>
      </c>
      <c r="D260" s="86">
        <f t="shared" si="240"/>
        <v>488130</v>
      </c>
      <c r="E260" s="86">
        <f>I260+M260+Q260+U260+Y260+AC260</f>
        <v>486184.35000000003</v>
      </c>
      <c r="F260" s="177">
        <f t="shared" si="241"/>
        <v>0.9960140741195994</v>
      </c>
      <c r="G260" s="86">
        <f>SUM(G261+G268)</f>
        <v>0</v>
      </c>
      <c r="H260" s="86">
        <f>SUM(H261+H268)</f>
        <v>0</v>
      </c>
      <c r="I260" s="86">
        <f>SUM(I261+I268)</f>
        <v>0</v>
      </c>
      <c r="J260" s="177" t="e">
        <f t="shared" si="242"/>
        <v>#DIV/0!</v>
      </c>
      <c r="K260" s="86">
        <f>SUM(K261+K268)</f>
        <v>0</v>
      </c>
      <c r="L260" s="86">
        <f>SUM(L261+L268)</f>
        <v>0</v>
      </c>
      <c r="M260" s="86">
        <f>SUM(M261+M268)</f>
        <v>0</v>
      </c>
      <c r="N260" s="177" t="e">
        <f t="shared" si="244"/>
        <v>#DIV/0!</v>
      </c>
      <c r="O260" s="86">
        <f>SUM(O261+O268)</f>
        <v>0</v>
      </c>
      <c r="P260" s="86">
        <f>SUM(P261+P268)</f>
        <v>0</v>
      </c>
      <c r="Q260" s="86">
        <f>SUM(Q261+Q268)</f>
        <v>0</v>
      </c>
      <c r="R260" s="189" t="e">
        <f t="shared" si="246"/>
        <v>#DIV/0!</v>
      </c>
      <c r="S260" s="86">
        <f>SUM(S261+S268)</f>
        <v>82000</v>
      </c>
      <c r="T260" s="86">
        <f>SUM(T261+T268)</f>
        <v>94100</v>
      </c>
      <c r="U260" s="86">
        <f>SUM(U261+U268)</f>
        <v>92652.24</v>
      </c>
      <c r="V260" s="177">
        <f t="shared" si="248"/>
        <v>0.9846146652497344</v>
      </c>
      <c r="W260" s="86">
        <f>SUM(W261+W268)</f>
        <v>400000</v>
      </c>
      <c r="X260" s="86">
        <f>SUM(X261+X268)</f>
        <v>394030</v>
      </c>
      <c r="Y260" s="86">
        <f>SUM(Y261+Y268)</f>
        <v>393532.11000000004</v>
      </c>
      <c r="Z260" s="177">
        <f t="shared" si="250"/>
        <v>0.9987364160089335</v>
      </c>
      <c r="AA260" s="86">
        <f>SUM(AA261+AA268)</f>
        <v>0</v>
      </c>
      <c r="AB260" s="86">
        <f>SUM(AB261+AB268)</f>
        <v>0</v>
      </c>
      <c r="AC260" s="86">
        <f>SUM(AC261+AC268)</f>
        <v>0</v>
      </c>
      <c r="AD260" s="177" t="e">
        <f t="shared" si="252"/>
        <v>#DIV/0!</v>
      </c>
      <c r="AE260" s="86">
        <f>SUM(AE261+AE268)</f>
        <v>0</v>
      </c>
      <c r="AF260" s="86">
        <f>SUM(AF261+AF268)</f>
        <v>0</v>
      </c>
      <c r="AG260" s="86">
        <f>SUM(AG261+AG268)</f>
        <v>482000</v>
      </c>
      <c r="AH260" s="86">
        <f>SUM(AH261+AH268)</f>
        <v>482000</v>
      </c>
    </row>
    <row r="261" spans="1:34" s="84" customFormat="1" ht="12.75">
      <c r="A261" s="54">
        <v>31</v>
      </c>
      <c r="B261" s="82" t="s">
        <v>14</v>
      </c>
      <c r="C261" s="86">
        <f aca="true" t="shared" si="255" ref="C261:C278">G261+K261+O261+S261+W261+AA261+AE261+AF261</f>
        <v>392000</v>
      </c>
      <c r="D261" s="86">
        <f aca="true" t="shared" si="256" ref="D261:D278">H261+L261+P261+T261+X261+AB261</f>
        <v>387530</v>
      </c>
      <c r="E261" s="86">
        <f aca="true" t="shared" si="257" ref="E261:E278">I261+M261+Q261+U261+Y261+AC261</f>
        <v>387069.71</v>
      </c>
      <c r="F261" s="177">
        <f aca="true" t="shared" si="258" ref="F261:F278">E261/D261</f>
        <v>0.9988122467937967</v>
      </c>
      <c r="G261" s="86">
        <f>SUM(G262+G264+G266)</f>
        <v>0</v>
      </c>
      <c r="H261" s="86">
        <f>SUM(H262+H264+H266)</f>
        <v>0</v>
      </c>
      <c r="I261" s="86">
        <f>SUM(I262+I264+I266)</f>
        <v>0</v>
      </c>
      <c r="J261" s="177" t="e">
        <f aca="true" t="shared" si="259" ref="J261:J278">I261/H261</f>
        <v>#DIV/0!</v>
      </c>
      <c r="K261" s="86">
        <f>SUM(K262+K264+K266)</f>
        <v>0</v>
      </c>
      <c r="L261" s="86">
        <f>SUM(L262+L264+L266)</f>
        <v>0</v>
      </c>
      <c r="M261" s="86">
        <f>SUM(M262+M264+M266)</f>
        <v>0</v>
      </c>
      <c r="N261" s="177" t="e">
        <f aca="true" t="shared" si="260" ref="N261:N278">M261/L261</f>
        <v>#DIV/0!</v>
      </c>
      <c r="O261" s="86">
        <f>SUM(O262+O264+O266)</f>
        <v>0</v>
      </c>
      <c r="P261" s="86">
        <f>SUM(P262+P264+P266)</f>
        <v>0</v>
      </c>
      <c r="Q261" s="86">
        <f>SUM(Q262+Q264+Q266)</f>
        <v>0</v>
      </c>
      <c r="R261" s="189" t="e">
        <f aca="true" t="shared" si="261" ref="R261:R278">Q261/P261</f>
        <v>#DIV/0!</v>
      </c>
      <c r="S261" s="86">
        <f>SUM(S262+S264+S266)</f>
        <v>0</v>
      </c>
      <c r="T261" s="86">
        <f>SUM(T262+T264+T266)</f>
        <v>0</v>
      </c>
      <c r="U261" s="86">
        <f>SUM(U262+U264+U266)</f>
        <v>0</v>
      </c>
      <c r="V261" s="177" t="e">
        <f aca="true" t="shared" si="262" ref="V261:V278">U261/T261</f>
        <v>#DIV/0!</v>
      </c>
      <c r="W261" s="86">
        <f>SUM(W262+W264+W266)</f>
        <v>392000</v>
      </c>
      <c r="X261" s="86">
        <f>SUM(X262+X264+X266)</f>
        <v>387530</v>
      </c>
      <c r="Y261" s="86">
        <f>SUM(Y262+Y264+Y266)</f>
        <v>387069.71</v>
      </c>
      <c r="Z261" s="177">
        <f aca="true" t="shared" si="263" ref="Z261:Z278">Y261/X261</f>
        <v>0.9988122467937967</v>
      </c>
      <c r="AA261" s="86">
        <f>SUM(AA262+AA264+AA266)</f>
        <v>0</v>
      </c>
      <c r="AB261" s="86">
        <f>SUM(AB262+AB264+AB266)</f>
        <v>0</v>
      </c>
      <c r="AC261" s="86">
        <f>SUM(AC262+AC264+AC266)</f>
        <v>0</v>
      </c>
      <c r="AD261" s="177" t="e">
        <f aca="true" t="shared" si="264" ref="AD261:AD278">AC261/AB261</f>
        <v>#DIV/0!</v>
      </c>
      <c r="AE261" s="86">
        <f>SUM(AE262+AE264+AE266)</f>
        <v>0</v>
      </c>
      <c r="AF261" s="86">
        <f>SUM(AF262+AF264+AF266)</f>
        <v>0</v>
      </c>
      <c r="AG261" s="86">
        <f>C261</f>
        <v>392000</v>
      </c>
      <c r="AH261" s="86">
        <f>AG261</f>
        <v>392000</v>
      </c>
    </row>
    <row r="262" spans="1:34" s="84" customFormat="1" ht="12.75">
      <c r="A262" s="54">
        <v>311</v>
      </c>
      <c r="B262" s="82" t="s">
        <v>15</v>
      </c>
      <c r="C262" s="86">
        <f t="shared" si="255"/>
        <v>371000</v>
      </c>
      <c r="D262" s="86">
        <f t="shared" si="256"/>
        <v>362500</v>
      </c>
      <c r="E262" s="86">
        <f t="shared" si="257"/>
        <v>362478.88</v>
      </c>
      <c r="F262" s="177">
        <f t="shared" si="258"/>
        <v>0.9999417379310345</v>
      </c>
      <c r="G262" s="86">
        <f>SUM(G263)</f>
        <v>0</v>
      </c>
      <c r="H262" s="86">
        <f>SUM(H263)</f>
        <v>0</v>
      </c>
      <c r="I262" s="86">
        <f>SUM(I263)</f>
        <v>0</v>
      </c>
      <c r="J262" s="177" t="e">
        <f t="shared" si="259"/>
        <v>#DIV/0!</v>
      </c>
      <c r="K262" s="86">
        <f>SUM(K263)</f>
        <v>0</v>
      </c>
      <c r="L262" s="86">
        <f>SUM(L263)</f>
        <v>0</v>
      </c>
      <c r="M262" s="86">
        <f>SUM(M263)</f>
        <v>0</v>
      </c>
      <c r="N262" s="177" t="e">
        <f t="shared" si="260"/>
        <v>#DIV/0!</v>
      </c>
      <c r="O262" s="86">
        <f>SUM(O263)</f>
        <v>0</v>
      </c>
      <c r="P262" s="86">
        <f>SUM(P263)</f>
        <v>0</v>
      </c>
      <c r="Q262" s="86">
        <f>SUM(Q263)</f>
        <v>0</v>
      </c>
      <c r="R262" s="189" t="e">
        <f t="shared" si="261"/>
        <v>#DIV/0!</v>
      </c>
      <c r="S262" s="86">
        <f>SUM(S263)</f>
        <v>0</v>
      </c>
      <c r="T262" s="86">
        <f>SUM(T263)</f>
        <v>0</v>
      </c>
      <c r="U262" s="86">
        <f>SUM(U263)</f>
        <v>0</v>
      </c>
      <c r="V262" s="177" t="e">
        <f t="shared" si="262"/>
        <v>#DIV/0!</v>
      </c>
      <c r="W262" s="86">
        <f>SUM(W263)</f>
        <v>371000</v>
      </c>
      <c r="X262" s="86">
        <f>SUM(X263)</f>
        <v>362500</v>
      </c>
      <c r="Y262" s="86">
        <f>SUM(Y263)</f>
        <v>362478.88</v>
      </c>
      <c r="Z262" s="177">
        <f t="shared" si="263"/>
        <v>0.9999417379310345</v>
      </c>
      <c r="AA262" s="86">
        <f>SUM(AA263)</f>
        <v>0</v>
      </c>
      <c r="AB262" s="86">
        <f>SUM(AB263)</f>
        <v>0</v>
      </c>
      <c r="AC262" s="86">
        <f>SUM(AC263)</f>
        <v>0</v>
      </c>
      <c r="AD262" s="177" t="e">
        <f t="shared" si="264"/>
        <v>#DIV/0!</v>
      </c>
      <c r="AE262" s="86">
        <f>SUM(AE263)</f>
        <v>0</v>
      </c>
      <c r="AF262" s="86">
        <f>SUM(AF263)</f>
        <v>0</v>
      </c>
      <c r="AG262" s="86">
        <f>SUM(AG263)</f>
        <v>0</v>
      </c>
      <c r="AH262" s="86">
        <f>SUM(AH263)</f>
        <v>0</v>
      </c>
    </row>
    <row r="263" spans="1:34" ht="12.75">
      <c r="A263" s="108">
        <v>3111</v>
      </c>
      <c r="B263" s="76" t="s">
        <v>119</v>
      </c>
      <c r="C263" s="88">
        <f t="shared" si="255"/>
        <v>371000</v>
      </c>
      <c r="D263" s="88">
        <f t="shared" si="256"/>
        <v>362500</v>
      </c>
      <c r="E263" s="88">
        <f t="shared" si="257"/>
        <v>362478.88</v>
      </c>
      <c r="F263" s="177">
        <f t="shared" si="258"/>
        <v>0.9999417379310345</v>
      </c>
      <c r="G263" s="88"/>
      <c r="H263" s="88"/>
      <c r="I263" s="88"/>
      <c r="J263" s="177" t="e">
        <f t="shared" si="259"/>
        <v>#DIV/0!</v>
      </c>
      <c r="K263" s="88"/>
      <c r="L263" s="88"/>
      <c r="M263" s="88"/>
      <c r="N263" s="177" t="e">
        <f t="shared" si="260"/>
        <v>#DIV/0!</v>
      </c>
      <c r="O263" s="88"/>
      <c r="P263" s="88"/>
      <c r="Q263" s="88"/>
      <c r="R263" s="189" t="e">
        <f t="shared" si="261"/>
        <v>#DIV/0!</v>
      </c>
      <c r="S263" s="88"/>
      <c r="T263" s="88"/>
      <c r="U263" s="88"/>
      <c r="V263" s="177" t="e">
        <f t="shared" si="262"/>
        <v>#DIV/0!</v>
      </c>
      <c r="W263" s="88">
        <v>371000</v>
      </c>
      <c r="X263" s="88">
        <v>362500</v>
      </c>
      <c r="Y263" s="88">
        <v>362478.88</v>
      </c>
      <c r="Z263" s="177">
        <f t="shared" si="263"/>
        <v>0.9999417379310345</v>
      </c>
      <c r="AA263" s="88"/>
      <c r="AB263" s="88"/>
      <c r="AC263" s="88"/>
      <c r="AD263" s="177" t="e">
        <f t="shared" si="264"/>
        <v>#DIV/0!</v>
      </c>
      <c r="AE263" s="88"/>
      <c r="AF263" s="88"/>
      <c r="AG263" s="88"/>
      <c r="AH263" s="88"/>
    </row>
    <row r="264" spans="1:34" s="84" customFormat="1" ht="12.75">
      <c r="A264" s="54">
        <v>312</v>
      </c>
      <c r="B264" s="82" t="s">
        <v>16</v>
      </c>
      <c r="C264" s="86">
        <f t="shared" si="255"/>
        <v>20000</v>
      </c>
      <c r="D264" s="86">
        <f t="shared" si="256"/>
        <v>15000</v>
      </c>
      <c r="E264" s="86">
        <f t="shared" si="257"/>
        <v>14563</v>
      </c>
      <c r="F264" s="177">
        <f t="shared" si="258"/>
        <v>0.9708666666666667</v>
      </c>
      <c r="G264" s="86">
        <f>SUM(G265)</f>
        <v>0</v>
      </c>
      <c r="H264" s="86">
        <f>SUM(H265)</f>
        <v>0</v>
      </c>
      <c r="I264" s="86">
        <f>SUM(I265)</f>
        <v>0</v>
      </c>
      <c r="J264" s="177" t="e">
        <f t="shared" si="259"/>
        <v>#DIV/0!</v>
      </c>
      <c r="K264" s="86">
        <f>SUM(K265)</f>
        <v>0</v>
      </c>
      <c r="L264" s="86">
        <f>SUM(L265)</f>
        <v>0</v>
      </c>
      <c r="M264" s="86">
        <f>SUM(M265)</f>
        <v>0</v>
      </c>
      <c r="N264" s="177" t="e">
        <f t="shared" si="260"/>
        <v>#DIV/0!</v>
      </c>
      <c r="O264" s="86">
        <f>SUM(O265)</f>
        <v>0</v>
      </c>
      <c r="P264" s="86">
        <f>SUM(P265)</f>
        <v>0</v>
      </c>
      <c r="Q264" s="86">
        <f>SUM(Q265)</f>
        <v>0</v>
      </c>
      <c r="R264" s="189" t="e">
        <f t="shared" si="261"/>
        <v>#DIV/0!</v>
      </c>
      <c r="S264" s="86">
        <f>SUM(S265)</f>
        <v>0</v>
      </c>
      <c r="T264" s="86">
        <f>SUM(T265)</f>
        <v>0</v>
      </c>
      <c r="U264" s="86">
        <f>SUM(U265)</f>
        <v>0</v>
      </c>
      <c r="V264" s="177" t="e">
        <f t="shared" si="262"/>
        <v>#DIV/0!</v>
      </c>
      <c r="W264" s="86">
        <f>SUM(W265)</f>
        <v>20000</v>
      </c>
      <c r="X264" s="86">
        <f>SUM(X265)</f>
        <v>15000</v>
      </c>
      <c r="Y264" s="86">
        <f>SUM(Y265)</f>
        <v>14563</v>
      </c>
      <c r="Z264" s="177">
        <f t="shared" si="263"/>
        <v>0.9708666666666667</v>
      </c>
      <c r="AA264" s="86">
        <f>SUM(AA265)</f>
        <v>0</v>
      </c>
      <c r="AB264" s="86">
        <f>SUM(AB265)</f>
        <v>0</v>
      </c>
      <c r="AC264" s="86">
        <f>SUM(AC265)</f>
        <v>0</v>
      </c>
      <c r="AD264" s="177" t="e">
        <f t="shared" si="264"/>
        <v>#DIV/0!</v>
      </c>
      <c r="AE264" s="86">
        <f>SUM(AE265)</f>
        <v>0</v>
      </c>
      <c r="AF264" s="86">
        <f>SUM(AF265)</f>
        <v>0</v>
      </c>
      <c r="AG264" s="86">
        <f>SUM(AG265)</f>
        <v>0</v>
      </c>
      <c r="AH264" s="86">
        <f>SUM(AH265)</f>
        <v>0</v>
      </c>
    </row>
    <row r="265" spans="1:34" ht="12.75">
      <c r="A265" s="108">
        <v>3121</v>
      </c>
      <c r="B265" s="76" t="s">
        <v>16</v>
      </c>
      <c r="C265" s="88">
        <f t="shared" si="255"/>
        <v>20000</v>
      </c>
      <c r="D265" s="88">
        <f t="shared" si="256"/>
        <v>15000</v>
      </c>
      <c r="E265" s="88">
        <f t="shared" si="257"/>
        <v>14563</v>
      </c>
      <c r="F265" s="177">
        <f t="shared" si="258"/>
        <v>0.9708666666666667</v>
      </c>
      <c r="G265" s="88"/>
      <c r="H265" s="88"/>
      <c r="I265" s="88"/>
      <c r="J265" s="177" t="e">
        <f t="shared" si="259"/>
        <v>#DIV/0!</v>
      </c>
      <c r="K265" s="88"/>
      <c r="L265" s="88"/>
      <c r="M265" s="88"/>
      <c r="N265" s="177" t="e">
        <f t="shared" si="260"/>
        <v>#DIV/0!</v>
      </c>
      <c r="O265" s="88"/>
      <c r="P265" s="88"/>
      <c r="Q265" s="88"/>
      <c r="R265" s="189" t="e">
        <f t="shared" si="261"/>
        <v>#DIV/0!</v>
      </c>
      <c r="S265" s="88"/>
      <c r="T265" s="88"/>
      <c r="U265" s="88"/>
      <c r="V265" s="177" t="e">
        <f t="shared" si="262"/>
        <v>#DIV/0!</v>
      </c>
      <c r="W265" s="88">
        <v>20000</v>
      </c>
      <c r="X265" s="88">
        <v>15000</v>
      </c>
      <c r="Y265" s="88">
        <v>14563</v>
      </c>
      <c r="Z265" s="177">
        <f t="shared" si="263"/>
        <v>0.9708666666666667</v>
      </c>
      <c r="AA265" s="88"/>
      <c r="AB265" s="88"/>
      <c r="AC265" s="88"/>
      <c r="AD265" s="177" t="e">
        <f t="shared" si="264"/>
        <v>#DIV/0!</v>
      </c>
      <c r="AE265" s="88"/>
      <c r="AF265" s="88"/>
      <c r="AG265" s="88"/>
      <c r="AH265" s="88"/>
    </row>
    <row r="266" spans="1:34" s="84" customFormat="1" ht="12.75">
      <c r="A266" s="54">
        <v>313</v>
      </c>
      <c r="B266" s="76" t="s">
        <v>17</v>
      </c>
      <c r="C266" s="88">
        <f t="shared" si="255"/>
        <v>1000</v>
      </c>
      <c r="D266" s="88">
        <f t="shared" si="256"/>
        <v>10030</v>
      </c>
      <c r="E266" s="88">
        <f t="shared" si="257"/>
        <v>10027.83</v>
      </c>
      <c r="F266" s="177">
        <f t="shared" si="258"/>
        <v>0.9997836490528414</v>
      </c>
      <c r="G266" s="86">
        <f>SUM(G267)</f>
        <v>0</v>
      </c>
      <c r="H266" s="86">
        <f>SUM(H267)</f>
        <v>0</v>
      </c>
      <c r="I266" s="86">
        <f>SUM(I267)</f>
        <v>0</v>
      </c>
      <c r="J266" s="177" t="e">
        <f t="shared" si="259"/>
        <v>#DIV/0!</v>
      </c>
      <c r="K266" s="86">
        <f>SUM(K267)</f>
        <v>0</v>
      </c>
      <c r="L266" s="86">
        <f>SUM(L267)</f>
        <v>0</v>
      </c>
      <c r="M266" s="86">
        <f>SUM(M267)</f>
        <v>0</v>
      </c>
      <c r="N266" s="177" t="e">
        <f t="shared" si="260"/>
        <v>#DIV/0!</v>
      </c>
      <c r="O266" s="86">
        <f>SUM(O267)</f>
        <v>0</v>
      </c>
      <c r="P266" s="86">
        <f>SUM(P267)</f>
        <v>0</v>
      </c>
      <c r="Q266" s="86">
        <f>SUM(Q267)</f>
        <v>0</v>
      </c>
      <c r="R266" s="189" t="e">
        <f t="shared" si="261"/>
        <v>#DIV/0!</v>
      </c>
      <c r="S266" s="86">
        <f>SUM(S267)</f>
        <v>0</v>
      </c>
      <c r="T266" s="86">
        <f>SUM(T267)</f>
        <v>0</v>
      </c>
      <c r="U266" s="86">
        <f>SUM(U267)</f>
        <v>0</v>
      </c>
      <c r="V266" s="177" t="e">
        <f t="shared" si="262"/>
        <v>#DIV/0!</v>
      </c>
      <c r="W266" s="86">
        <f>SUM(W267)</f>
        <v>1000</v>
      </c>
      <c r="X266" s="86">
        <f>SUM(X267)</f>
        <v>10030</v>
      </c>
      <c r="Y266" s="86">
        <f>SUM(Y267)</f>
        <v>10027.83</v>
      </c>
      <c r="Z266" s="177">
        <f t="shared" si="263"/>
        <v>0.9997836490528414</v>
      </c>
      <c r="AA266" s="86">
        <f>SUM(AA267)</f>
        <v>0</v>
      </c>
      <c r="AB266" s="86">
        <f>SUM(AB267)</f>
        <v>0</v>
      </c>
      <c r="AC266" s="86">
        <f>SUM(AC267)</f>
        <v>0</v>
      </c>
      <c r="AD266" s="177" t="e">
        <f t="shared" si="264"/>
        <v>#DIV/0!</v>
      </c>
      <c r="AE266" s="86">
        <f>SUM(AE267)</f>
        <v>0</v>
      </c>
      <c r="AF266" s="86">
        <f>SUM(AF267)</f>
        <v>0</v>
      </c>
      <c r="AG266" s="86">
        <f>SUM(AG267)</f>
        <v>0</v>
      </c>
      <c r="AH266" s="86">
        <f>SUM(AH267)</f>
        <v>0</v>
      </c>
    </row>
    <row r="267" spans="1:34" ht="25.5">
      <c r="A267" s="108">
        <v>3132</v>
      </c>
      <c r="B267" s="76" t="s">
        <v>116</v>
      </c>
      <c r="C267" s="88">
        <f t="shared" si="255"/>
        <v>1000</v>
      </c>
      <c r="D267" s="88">
        <f t="shared" si="256"/>
        <v>10030</v>
      </c>
      <c r="E267" s="88">
        <f t="shared" si="257"/>
        <v>10027.83</v>
      </c>
      <c r="F267" s="177">
        <f t="shared" si="258"/>
        <v>0.9997836490528414</v>
      </c>
      <c r="G267" s="88"/>
      <c r="H267" s="88"/>
      <c r="I267" s="88"/>
      <c r="J267" s="177" t="e">
        <f t="shared" si="259"/>
        <v>#DIV/0!</v>
      </c>
      <c r="K267" s="88"/>
      <c r="L267" s="88"/>
      <c r="M267" s="88"/>
      <c r="N267" s="177" t="e">
        <f t="shared" si="260"/>
        <v>#DIV/0!</v>
      </c>
      <c r="O267" s="88"/>
      <c r="P267" s="88"/>
      <c r="Q267" s="88"/>
      <c r="R267" s="189" t="e">
        <f t="shared" si="261"/>
        <v>#DIV/0!</v>
      </c>
      <c r="S267" s="88"/>
      <c r="T267" s="88"/>
      <c r="U267" s="88"/>
      <c r="V267" s="177" t="e">
        <f t="shared" si="262"/>
        <v>#DIV/0!</v>
      </c>
      <c r="W267" s="88">
        <v>1000</v>
      </c>
      <c r="X267" s="88">
        <v>10030</v>
      </c>
      <c r="Y267" s="88">
        <v>10027.83</v>
      </c>
      <c r="Z267" s="177">
        <f t="shared" si="263"/>
        <v>0.9997836490528414</v>
      </c>
      <c r="AA267" s="88"/>
      <c r="AB267" s="88"/>
      <c r="AC267" s="88"/>
      <c r="AD267" s="177" t="e">
        <f t="shared" si="264"/>
        <v>#DIV/0!</v>
      </c>
      <c r="AE267" s="88"/>
      <c r="AF267" s="88"/>
      <c r="AG267" s="88"/>
      <c r="AH267" s="88"/>
    </row>
    <row r="268" spans="1:34" s="84" customFormat="1" ht="12.75">
      <c r="A268" s="54">
        <v>32</v>
      </c>
      <c r="B268" s="82" t="s">
        <v>18</v>
      </c>
      <c r="C268" s="86">
        <f t="shared" si="255"/>
        <v>90000</v>
      </c>
      <c r="D268" s="86">
        <f t="shared" si="256"/>
        <v>100600</v>
      </c>
      <c r="E268" s="86">
        <f t="shared" si="257"/>
        <v>99114.64</v>
      </c>
      <c r="F268" s="177">
        <f t="shared" si="258"/>
        <v>0.9852349900596421</v>
      </c>
      <c r="G268" s="86">
        <f>SUM(G269+G272+G276)</f>
        <v>0</v>
      </c>
      <c r="H268" s="86">
        <f>SUM(H269+H272+H276)</f>
        <v>0</v>
      </c>
      <c r="I268" s="86">
        <f>SUM(I269+I272+I276)</f>
        <v>0</v>
      </c>
      <c r="J268" s="177" t="e">
        <f t="shared" si="259"/>
        <v>#DIV/0!</v>
      </c>
      <c r="K268" s="86">
        <f>SUM(K269+K272+K276)</f>
        <v>0</v>
      </c>
      <c r="L268" s="86">
        <f>SUM(L269+L272+L276)</f>
        <v>0</v>
      </c>
      <c r="M268" s="86">
        <f>SUM(M269+M272+M276)</f>
        <v>0</v>
      </c>
      <c r="N268" s="177" t="e">
        <f t="shared" si="260"/>
        <v>#DIV/0!</v>
      </c>
      <c r="O268" s="86">
        <f>SUM(O269+O272+O276)</f>
        <v>0</v>
      </c>
      <c r="P268" s="86">
        <f>SUM(P269+P272+P276)</f>
        <v>0</v>
      </c>
      <c r="Q268" s="86">
        <f>SUM(Q269+Q272+Q276)</f>
        <v>0</v>
      </c>
      <c r="R268" s="189" t="e">
        <f t="shared" si="261"/>
        <v>#DIV/0!</v>
      </c>
      <c r="S268" s="86">
        <f>SUM(S269+S272+S276)</f>
        <v>82000</v>
      </c>
      <c r="T268" s="86">
        <f>SUM(T269+T272+T276)</f>
        <v>94100</v>
      </c>
      <c r="U268" s="86">
        <f>SUM(U269+U272+U276)</f>
        <v>92652.24</v>
      </c>
      <c r="V268" s="177">
        <f t="shared" si="262"/>
        <v>0.9846146652497344</v>
      </c>
      <c r="W268" s="86">
        <f>SUM(W269+W272+W276)</f>
        <v>8000</v>
      </c>
      <c r="X268" s="86">
        <f>SUM(X269+X272+X276)</f>
        <v>6500</v>
      </c>
      <c r="Y268" s="86">
        <f>SUM(Y269+Y272+Y276)</f>
        <v>6462.4</v>
      </c>
      <c r="Z268" s="177">
        <f t="shared" si="263"/>
        <v>0.9942153846153846</v>
      </c>
      <c r="AA268" s="86">
        <f>SUM(AA269+AA272+AA276)</f>
        <v>0</v>
      </c>
      <c r="AB268" s="86">
        <f>SUM(AB269+AB272+AB276)</f>
        <v>0</v>
      </c>
      <c r="AC268" s="86">
        <f>SUM(AC269+AC272+AC276)</f>
        <v>0</v>
      </c>
      <c r="AD268" s="177" t="e">
        <f t="shared" si="264"/>
        <v>#DIV/0!</v>
      </c>
      <c r="AE268" s="86">
        <f>SUM(AE269+AE272+AE276)</f>
        <v>0</v>
      </c>
      <c r="AF268" s="86">
        <f>SUM(AF269+AF272+AF276)</f>
        <v>0</v>
      </c>
      <c r="AG268" s="86">
        <f>C268</f>
        <v>90000</v>
      </c>
      <c r="AH268" s="86">
        <f>C268</f>
        <v>90000</v>
      </c>
    </row>
    <row r="269" spans="1:34" s="84" customFormat="1" ht="12.75">
      <c r="A269" s="54">
        <v>321</v>
      </c>
      <c r="B269" s="82" t="s">
        <v>19</v>
      </c>
      <c r="C269" s="86">
        <f t="shared" si="255"/>
        <v>9000</v>
      </c>
      <c r="D269" s="86">
        <f t="shared" si="256"/>
        <v>7500</v>
      </c>
      <c r="E269" s="86">
        <f t="shared" si="257"/>
        <v>6574.4</v>
      </c>
      <c r="F269" s="177">
        <f t="shared" si="258"/>
        <v>0.8765866666666666</v>
      </c>
      <c r="G269" s="86">
        <f>SUM(G271)</f>
        <v>0</v>
      </c>
      <c r="H269" s="86">
        <f>SUM(H271)</f>
        <v>0</v>
      </c>
      <c r="I269" s="86">
        <f>SUM(I271)</f>
        <v>0</v>
      </c>
      <c r="J269" s="177" t="e">
        <f t="shared" si="259"/>
        <v>#DIV/0!</v>
      </c>
      <c r="K269" s="86">
        <f>SUM(K271)</f>
        <v>0</v>
      </c>
      <c r="L269" s="86">
        <f>SUM(L271)</f>
        <v>0</v>
      </c>
      <c r="M269" s="86">
        <f>SUM(M271)</f>
        <v>0</v>
      </c>
      <c r="N269" s="177" t="e">
        <f t="shared" si="260"/>
        <v>#DIV/0!</v>
      </c>
      <c r="O269" s="86">
        <f>SUM(O271)</f>
        <v>0</v>
      </c>
      <c r="P269" s="86">
        <f>SUM(P271)</f>
        <v>0</v>
      </c>
      <c r="Q269" s="86">
        <f>SUM(Q271)</f>
        <v>0</v>
      </c>
      <c r="R269" s="189" t="e">
        <f t="shared" si="261"/>
        <v>#DIV/0!</v>
      </c>
      <c r="S269" s="86">
        <f>S270+S271</f>
        <v>1000</v>
      </c>
      <c r="T269" s="86">
        <f>T270+T271</f>
        <v>1000</v>
      </c>
      <c r="U269" s="86">
        <f>U270+U271</f>
        <v>112</v>
      </c>
      <c r="V269" s="177">
        <f t="shared" si="262"/>
        <v>0.112</v>
      </c>
      <c r="W269" s="86">
        <f>SUM(W271)</f>
        <v>8000</v>
      </c>
      <c r="X269" s="86">
        <f>SUM(X271)</f>
        <v>6500</v>
      </c>
      <c r="Y269" s="86">
        <f>SUM(Y271)</f>
        <v>6462.4</v>
      </c>
      <c r="Z269" s="177">
        <f t="shared" si="263"/>
        <v>0.9942153846153846</v>
      </c>
      <c r="AA269" s="86">
        <f>SUM(AA271)</f>
        <v>0</v>
      </c>
      <c r="AB269" s="86">
        <f>SUM(AB271)</f>
        <v>0</v>
      </c>
      <c r="AC269" s="86">
        <f>SUM(AC271)</f>
        <v>0</v>
      </c>
      <c r="AD269" s="177" t="e">
        <f t="shared" si="264"/>
        <v>#DIV/0!</v>
      </c>
      <c r="AE269" s="86">
        <f>SUM(AE271)</f>
        <v>0</v>
      </c>
      <c r="AF269" s="86">
        <f>SUM(AF271)</f>
        <v>0</v>
      </c>
      <c r="AG269" s="86">
        <f>SUM(AG271)</f>
        <v>0</v>
      </c>
      <c r="AH269" s="86">
        <f>SUM(AH271)</f>
        <v>0</v>
      </c>
    </row>
    <row r="270" spans="1:34" s="84" customFormat="1" ht="12.75">
      <c r="A270" s="108">
        <v>3211</v>
      </c>
      <c r="B270" s="76" t="s">
        <v>92</v>
      </c>
      <c r="C270" s="88">
        <f t="shared" si="255"/>
        <v>1000</v>
      </c>
      <c r="D270" s="88">
        <f t="shared" si="256"/>
        <v>1000</v>
      </c>
      <c r="E270" s="88">
        <f t="shared" si="257"/>
        <v>112</v>
      </c>
      <c r="F270" s="177">
        <f t="shared" si="258"/>
        <v>0.112</v>
      </c>
      <c r="G270" s="88"/>
      <c r="H270" s="88"/>
      <c r="I270" s="88"/>
      <c r="J270" s="177" t="e">
        <f t="shared" si="259"/>
        <v>#DIV/0!</v>
      </c>
      <c r="K270" s="88"/>
      <c r="L270" s="88"/>
      <c r="M270" s="88"/>
      <c r="N270" s="177" t="e">
        <f t="shared" si="260"/>
        <v>#DIV/0!</v>
      </c>
      <c r="O270" s="88"/>
      <c r="P270" s="88"/>
      <c r="Q270" s="88"/>
      <c r="R270" s="189" t="e">
        <f t="shared" si="261"/>
        <v>#DIV/0!</v>
      </c>
      <c r="S270" s="88">
        <v>1000</v>
      </c>
      <c r="T270" s="88">
        <v>1000</v>
      </c>
      <c r="U270" s="88">
        <v>112</v>
      </c>
      <c r="V270" s="177">
        <f t="shared" si="262"/>
        <v>0.112</v>
      </c>
      <c r="W270" s="88"/>
      <c r="X270" s="88"/>
      <c r="Y270" s="88"/>
      <c r="Z270" s="177" t="e">
        <f t="shared" si="263"/>
        <v>#DIV/0!</v>
      </c>
      <c r="AA270" s="88"/>
      <c r="AB270" s="88"/>
      <c r="AC270" s="88"/>
      <c r="AD270" s="177" t="e">
        <f t="shared" si="264"/>
        <v>#DIV/0!</v>
      </c>
      <c r="AE270" s="88"/>
      <c r="AF270" s="88"/>
      <c r="AG270" s="88"/>
      <c r="AH270" s="88"/>
    </row>
    <row r="271" spans="1:34" ht="25.5">
      <c r="A271" s="108">
        <v>3212</v>
      </c>
      <c r="B271" s="76" t="s">
        <v>117</v>
      </c>
      <c r="C271" s="88">
        <f t="shared" si="255"/>
        <v>8000</v>
      </c>
      <c r="D271" s="88">
        <f t="shared" si="256"/>
        <v>6500</v>
      </c>
      <c r="E271" s="88">
        <f t="shared" si="257"/>
        <v>6462.4</v>
      </c>
      <c r="F271" s="177">
        <f t="shared" si="258"/>
        <v>0.9942153846153846</v>
      </c>
      <c r="G271" s="88"/>
      <c r="H271" s="88"/>
      <c r="I271" s="88"/>
      <c r="J271" s="177" t="e">
        <f t="shared" si="259"/>
        <v>#DIV/0!</v>
      </c>
      <c r="K271" s="88"/>
      <c r="L271" s="88"/>
      <c r="M271" s="88"/>
      <c r="N271" s="177" t="e">
        <f t="shared" si="260"/>
        <v>#DIV/0!</v>
      </c>
      <c r="O271" s="88"/>
      <c r="P271" s="88"/>
      <c r="Q271" s="88"/>
      <c r="R271" s="189" t="e">
        <f t="shared" si="261"/>
        <v>#DIV/0!</v>
      </c>
      <c r="S271" s="88"/>
      <c r="T271" s="88"/>
      <c r="U271" s="88"/>
      <c r="V271" s="177" t="e">
        <f t="shared" si="262"/>
        <v>#DIV/0!</v>
      </c>
      <c r="W271" s="88">
        <v>8000</v>
      </c>
      <c r="X271" s="88">
        <v>6500</v>
      </c>
      <c r="Y271" s="88">
        <v>6462.4</v>
      </c>
      <c r="Z271" s="177">
        <f t="shared" si="263"/>
        <v>0.9942153846153846</v>
      </c>
      <c r="AA271" s="88"/>
      <c r="AB271" s="88"/>
      <c r="AC271" s="88"/>
      <c r="AD271" s="177" t="e">
        <f t="shared" si="264"/>
        <v>#DIV/0!</v>
      </c>
      <c r="AE271" s="88"/>
      <c r="AF271" s="88"/>
      <c r="AG271" s="88"/>
      <c r="AH271" s="88"/>
    </row>
    <row r="272" spans="1:34" s="84" customFormat="1" ht="12.75">
      <c r="A272" s="54">
        <v>322</v>
      </c>
      <c r="B272" s="82" t="s">
        <v>20</v>
      </c>
      <c r="C272" s="86">
        <f t="shared" si="255"/>
        <v>81000</v>
      </c>
      <c r="D272" s="86">
        <f t="shared" si="256"/>
        <v>93100</v>
      </c>
      <c r="E272" s="86">
        <f t="shared" si="257"/>
        <v>92540.24</v>
      </c>
      <c r="F272" s="177">
        <f t="shared" si="258"/>
        <v>0.9939875402792696</v>
      </c>
      <c r="G272" s="86">
        <f>SUM(G273+G274)</f>
        <v>0</v>
      </c>
      <c r="H272" s="86">
        <f>SUM(H273+H274)</f>
        <v>0</v>
      </c>
      <c r="I272" s="86">
        <f>SUM(I273+I274)</f>
        <v>0</v>
      </c>
      <c r="J272" s="177" t="e">
        <f t="shared" si="259"/>
        <v>#DIV/0!</v>
      </c>
      <c r="K272" s="86">
        <f>SUM(K273+K274)</f>
        <v>0</v>
      </c>
      <c r="L272" s="86">
        <f>SUM(L273+L274)</f>
        <v>0</v>
      </c>
      <c r="M272" s="86">
        <f>SUM(M273+M274)</f>
        <v>0</v>
      </c>
      <c r="N272" s="177" t="e">
        <f t="shared" si="260"/>
        <v>#DIV/0!</v>
      </c>
      <c r="O272" s="86">
        <f>SUM(O273+O274)</f>
        <v>0</v>
      </c>
      <c r="P272" s="86">
        <f>SUM(P273+P274)</f>
        <v>0</v>
      </c>
      <c r="Q272" s="86">
        <f>SUM(Q273+Q274)</f>
        <v>0</v>
      </c>
      <c r="R272" s="189" t="e">
        <f t="shared" si="261"/>
        <v>#DIV/0!</v>
      </c>
      <c r="S272" s="86">
        <f>SUM(S273+S274+S275)</f>
        <v>81000</v>
      </c>
      <c r="T272" s="86">
        <f>SUM(T273+T274+T275)</f>
        <v>93100</v>
      </c>
      <c r="U272" s="86">
        <f>SUM(U273+U274+U275)</f>
        <v>92540.24</v>
      </c>
      <c r="V272" s="177">
        <f t="shared" si="262"/>
        <v>0.9939875402792696</v>
      </c>
      <c r="W272" s="86">
        <f>SUM(W273+W274)</f>
        <v>0</v>
      </c>
      <c r="X272" s="86">
        <f>SUM(X273+X274)</f>
        <v>0</v>
      </c>
      <c r="Y272" s="86">
        <f>SUM(Y273+Y274)</f>
        <v>0</v>
      </c>
      <c r="Z272" s="177" t="e">
        <f t="shared" si="263"/>
        <v>#DIV/0!</v>
      </c>
      <c r="AA272" s="86">
        <f>SUM(AA273+AA274)</f>
        <v>0</v>
      </c>
      <c r="AB272" s="86">
        <f>SUM(AB273+AB274)</f>
        <v>0</v>
      </c>
      <c r="AC272" s="86">
        <f>SUM(AC273+AC274)</f>
        <v>0</v>
      </c>
      <c r="AD272" s="177" t="e">
        <f t="shared" si="264"/>
        <v>#DIV/0!</v>
      </c>
      <c r="AE272" s="86">
        <f>SUM(AE273+AE274)</f>
        <v>0</v>
      </c>
      <c r="AF272" s="86">
        <f>SUM(AF273+AF274)</f>
        <v>0</v>
      </c>
      <c r="AG272" s="86">
        <f>SUM(AG273+AG274)</f>
        <v>0</v>
      </c>
      <c r="AH272" s="86">
        <f>SUM(AH273+AH274)</f>
        <v>0</v>
      </c>
    </row>
    <row r="273" spans="1:34" ht="12.75" customHeight="1">
      <c r="A273" s="108">
        <v>3221</v>
      </c>
      <c r="B273" s="76" t="s">
        <v>147</v>
      </c>
      <c r="C273" s="88">
        <f t="shared" si="255"/>
        <v>20000</v>
      </c>
      <c r="D273" s="88">
        <f t="shared" si="256"/>
        <v>11000</v>
      </c>
      <c r="E273" s="88">
        <f t="shared" si="257"/>
        <v>10919.74</v>
      </c>
      <c r="F273" s="177">
        <f t="shared" si="258"/>
        <v>0.9927036363636363</v>
      </c>
      <c r="G273" s="88"/>
      <c r="H273" s="88"/>
      <c r="I273" s="88"/>
      <c r="J273" s="177" t="e">
        <f t="shared" si="259"/>
        <v>#DIV/0!</v>
      </c>
      <c r="K273" s="88"/>
      <c r="L273" s="88"/>
      <c r="M273" s="88"/>
      <c r="N273" s="177" t="e">
        <f t="shared" si="260"/>
        <v>#DIV/0!</v>
      </c>
      <c r="O273" s="88"/>
      <c r="P273" s="88"/>
      <c r="Q273" s="88"/>
      <c r="R273" s="189" t="e">
        <f t="shared" si="261"/>
        <v>#DIV/0!</v>
      </c>
      <c r="S273" s="88">
        <v>20000</v>
      </c>
      <c r="T273" s="88">
        <v>11000</v>
      </c>
      <c r="U273" s="88">
        <v>10919.74</v>
      </c>
      <c r="V273" s="177">
        <f t="shared" si="262"/>
        <v>0.9927036363636363</v>
      </c>
      <c r="W273" s="88"/>
      <c r="X273" s="88"/>
      <c r="Y273" s="88"/>
      <c r="Z273" s="177" t="e">
        <f t="shared" si="263"/>
        <v>#DIV/0!</v>
      </c>
      <c r="AA273" s="88"/>
      <c r="AB273" s="88"/>
      <c r="AC273" s="88"/>
      <c r="AD273" s="177" t="e">
        <f t="shared" si="264"/>
        <v>#DIV/0!</v>
      </c>
      <c r="AE273" s="88"/>
      <c r="AF273" s="88"/>
      <c r="AG273" s="88"/>
      <c r="AH273" s="88"/>
    </row>
    <row r="274" spans="1:34" ht="12.75">
      <c r="A274" s="108">
        <v>3222</v>
      </c>
      <c r="B274" s="76" t="s">
        <v>123</v>
      </c>
      <c r="C274" s="88">
        <f t="shared" si="255"/>
        <v>60000</v>
      </c>
      <c r="D274" s="88">
        <f t="shared" si="256"/>
        <v>80000</v>
      </c>
      <c r="E274" s="88">
        <f t="shared" si="257"/>
        <v>79557</v>
      </c>
      <c r="F274" s="177">
        <f t="shared" si="258"/>
        <v>0.9944625</v>
      </c>
      <c r="G274" s="88"/>
      <c r="H274" s="88"/>
      <c r="I274" s="88"/>
      <c r="J274" s="177" t="e">
        <f t="shared" si="259"/>
        <v>#DIV/0!</v>
      </c>
      <c r="K274" s="88"/>
      <c r="L274" s="88"/>
      <c r="M274" s="88"/>
      <c r="N274" s="177" t="e">
        <f t="shared" si="260"/>
        <v>#DIV/0!</v>
      </c>
      <c r="O274" s="88"/>
      <c r="P274" s="88"/>
      <c r="Q274" s="88"/>
      <c r="R274" s="189" t="e">
        <f t="shared" si="261"/>
        <v>#DIV/0!</v>
      </c>
      <c r="S274" s="88">
        <v>60000</v>
      </c>
      <c r="T274" s="88">
        <v>80000</v>
      </c>
      <c r="U274" s="88">
        <v>79557</v>
      </c>
      <c r="V274" s="177">
        <f t="shared" si="262"/>
        <v>0.9944625</v>
      </c>
      <c r="W274" s="88"/>
      <c r="X274" s="88"/>
      <c r="Y274" s="88"/>
      <c r="Z274" s="177" t="e">
        <f t="shared" si="263"/>
        <v>#DIV/0!</v>
      </c>
      <c r="AA274" s="88"/>
      <c r="AB274" s="88"/>
      <c r="AC274" s="88"/>
      <c r="AD274" s="177" t="e">
        <f t="shared" si="264"/>
        <v>#DIV/0!</v>
      </c>
      <c r="AE274" s="88"/>
      <c r="AF274" s="88"/>
      <c r="AG274" s="88"/>
      <c r="AH274" s="88"/>
    </row>
    <row r="275" spans="1:34" ht="12.75">
      <c r="A275" s="108">
        <v>3225</v>
      </c>
      <c r="B275" s="76" t="s">
        <v>137</v>
      </c>
      <c r="C275" s="88">
        <f t="shared" si="255"/>
        <v>1000</v>
      </c>
      <c r="D275" s="88">
        <f t="shared" si="256"/>
        <v>2100</v>
      </c>
      <c r="E275" s="88">
        <f t="shared" si="257"/>
        <v>2063.5</v>
      </c>
      <c r="F275" s="177">
        <f t="shared" si="258"/>
        <v>0.9826190476190476</v>
      </c>
      <c r="G275" s="88"/>
      <c r="H275" s="88"/>
      <c r="I275" s="88"/>
      <c r="J275" s="177" t="e">
        <f t="shared" si="259"/>
        <v>#DIV/0!</v>
      </c>
      <c r="K275" s="88"/>
      <c r="L275" s="88"/>
      <c r="M275" s="88"/>
      <c r="N275" s="177" t="e">
        <f t="shared" si="260"/>
        <v>#DIV/0!</v>
      </c>
      <c r="O275" s="88"/>
      <c r="P275" s="88"/>
      <c r="Q275" s="88"/>
      <c r="R275" s="189" t="e">
        <f t="shared" si="261"/>
        <v>#DIV/0!</v>
      </c>
      <c r="S275" s="88">
        <v>1000</v>
      </c>
      <c r="T275" s="88">
        <v>2100</v>
      </c>
      <c r="U275" s="88">
        <v>2063.5</v>
      </c>
      <c r="V275" s="177">
        <f t="shared" si="262"/>
        <v>0.9826190476190476</v>
      </c>
      <c r="W275" s="88"/>
      <c r="X275" s="88"/>
      <c r="Y275" s="88"/>
      <c r="Z275" s="177" t="e">
        <f t="shared" si="263"/>
        <v>#DIV/0!</v>
      </c>
      <c r="AA275" s="88"/>
      <c r="AB275" s="88"/>
      <c r="AC275" s="88"/>
      <c r="AD275" s="177" t="e">
        <f t="shared" si="264"/>
        <v>#DIV/0!</v>
      </c>
      <c r="AE275" s="88"/>
      <c r="AF275" s="88"/>
      <c r="AG275" s="88"/>
      <c r="AH275" s="88"/>
    </row>
    <row r="276" spans="1:34" s="84" customFormat="1" ht="12.75">
      <c r="A276" s="54">
        <v>323</v>
      </c>
      <c r="B276" s="82" t="s">
        <v>21</v>
      </c>
      <c r="C276" s="86">
        <f t="shared" si="255"/>
        <v>0</v>
      </c>
      <c r="D276" s="86">
        <f t="shared" si="256"/>
        <v>0</v>
      </c>
      <c r="E276" s="86">
        <f t="shared" si="257"/>
        <v>0</v>
      </c>
      <c r="F276" s="177" t="e">
        <f t="shared" si="258"/>
        <v>#DIV/0!</v>
      </c>
      <c r="G276" s="86">
        <f>SUM(G277+G278)</f>
        <v>0</v>
      </c>
      <c r="H276" s="86">
        <f>SUM(H277+H278)</f>
        <v>0</v>
      </c>
      <c r="I276" s="86">
        <f>SUM(I277+I278)</f>
        <v>0</v>
      </c>
      <c r="J276" s="177" t="e">
        <f t="shared" si="259"/>
        <v>#DIV/0!</v>
      </c>
      <c r="K276" s="86">
        <f>SUM(K277+K278)</f>
        <v>0</v>
      </c>
      <c r="L276" s="86">
        <f>SUM(L277+L278)</f>
        <v>0</v>
      </c>
      <c r="M276" s="86">
        <f>SUM(M277+M278)</f>
        <v>0</v>
      </c>
      <c r="N276" s="177" t="e">
        <f t="shared" si="260"/>
        <v>#DIV/0!</v>
      </c>
      <c r="O276" s="86">
        <f>SUM(O277+O278)</f>
        <v>0</v>
      </c>
      <c r="P276" s="86">
        <f>SUM(P277+P278)</f>
        <v>0</v>
      </c>
      <c r="Q276" s="86">
        <f>SUM(Q277+Q278)</f>
        <v>0</v>
      </c>
      <c r="R276" s="189" t="e">
        <f t="shared" si="261"/>
        <v>#DIV/0!</v>
      </c>
      <c r="S276" s="86">
        <f>SUM(S277+S278)</f>
        <v>0</v>
      </c>
      <c r="T276" s="86">
        <f>SUM(T277+T278)</f>
        <v>0</v>
      </c>
      <c r="U276" s="86">
        <f>SUM(U277+U278)</f>
        <v>0</v>
      </c>
      <c r="V276" s="177" t="e">
        <f t="shared" si="262"/>
        <v>#DIV/0!</v>
      </c>
      <c r="W276" s="86">
        <f>SUM(W277+W278)</f>
        <v>0</v>
      </c>
      <c r="X276" s="86">
        <f>SUM(X277+X278)</f>
        <v>0</v>
      </c>
      <c r="Y276" s="86">
        <f>SUM(Y277+Y278)</f>
        <v>0</v>
      </c>
      <c r="Z276" s="177" t="e">
        <f t="shared" si="263"/>
        <v>#DIV/0!</v>
      </c>
      <c r="AA276" s="86">
        <f>SUM(AA277+AA278)</f>
        <v>0</v>
      </c>
      <c r="AB276" s="86">
        <f>SUM(AB277+AB278)</f>
        <v>0</v>
      </c>
      <c r="AC276" s="86">
        <f>SUM(AC277+AC278)</f>
        <v>0</v>
      </c>
      <c r="AD276" s="177" t="e">
        <f t="shared" si="264"/>
        <v>#DIV/0!</v>
      </c>
      <c r="AE276" s="86">
        <f>SUM(AE277+AE278)</f>
        <v>0</v>
      </c>
      <c r="AF276" s="86">
        <f>SUM(AF277+AF278)</f>
        <v>0</v>
      </c>
      <c r="AG276" s="86">
        <f>SUM(AG277+AG278)</f>
        <v>0</v>
      </c>
      <c r="AH276" s="86">
        <f>SUM(AH277+AH278)</f>
        <v>0</v>
      </c>
    </row>
    <row r="277" spans="1:34" ht="12.75">
      <c r="A277" s="108">
        <v>3236</v>
      </c>
      <c r="B277" s="76" t="s">
        <v>101</v>
      </c>
      <c r="C277" s="88">
        <f t="shared" si="255"/>
        <v>0</v>
      </c>
      <c r="D277" s="88">
        <f t="shared" si="256"/>
        <v>0</v>
      </c>
      <c r="E277" s="88">
        <f t="shared" si="257"/>
        <v>0</v>
      </c>
      <c r="F277" s="177" t="e">
        <f t="shared" si="258"/>
        <v>#DIV/0!</v>
      </c>
      <c r="G277" s="88"/>
      <c r="H277" s="88"/>
      <c r="I277" s="88"/>
      <c r="J277" s="177" t="e">
        <f t="shared" si="259"/>
        <v>#DIV/0!</v>
      </c>
      <c r="K277" s="88"/>
      <c r="L277" s="88"/>
      <c r="M277" s="88"/>
      <c r="N277" s="177" t="e">
        <f t="shared" si="260"/>
        <v>#DIV/0!</v>
      </c>
      <c r="O277" s="88"/>
      <c r="P277" s="88"/>
      <c r="Q277" s="88"/>
      <c r="R277" s="189" t="e">
        <f t="shared" si="261"/>
        <v>#DIV/0!</v>
      </c>
      <c r="S277" s="88">
        <v>0</v>
      </c>
      <c r="T277" s="88">
        <v>0</v>
      </c>
      <c r="U277" s="88">
        <v>0</v>
      </c>
      <c r="V277" s="177" t="e">
        <f t="shared" si="262"/>
        <v>#DIV/0!</v>
      </c>
      <c r="W277" s="88"/>
      <c r="X277" s="88"/>
      <c r="Y277" s="88"/>
      <c r="Z277" s="177" t="e">
        <f t="shared" si="263"/>
        <v>#DIV/0!</v>
      </c>
      <c r="AA277" s="88"/>
      <c r="AB277" s="88"/>
      <c r="AC277" s="88"/>
      <c r="AD277" s="177" t="e">
        <f t="shared" si="264"/>
        <v>#DIV/0!</v>
      </c>
      <c r="AE277" s="88"/>
      <c r="AF277" s="88"/>
      <c r="AG277" s="88"/>
      <c r="AH277" s="88"/>
    </row>
    <row r="278" spans="1:34" ht="12.75">
      <c r="A278" s="108">
        <v>3237</v>
      </c>
      <c r="B278" s="76" t="s">
        <v>102</v>
      </c>
      <c r="C278" s="88">
        <f t="shared" si="255"/>
        <v>0</v>
      </c>
      <c r="D278" s="88">
        <f t="shared" si="256"/>
        <v>0</v>
      </c>
      <c r="E278" s="88">
        <f t="shared" si="257"/>
        <v>0</v>
      </c>
      <c r="F278" s="177" t="e">
        <f t="shared" si="258"/>
        <v>#DIV/0!</v>
      </c>
      <c r="G278" s="88"/>
      <c r="H278" s="88"/>
      <c r="I278" s="88"/>
      <c r="J278" s="177" t="e">
        <f t="shared" si="259"/>
        <v>#DIV/0!</v>
      </c>
      <c r="K278" s="88"/>
      <c r="L278" s="88"/>
      <c r="M278" s="88"/>
      <c r="N278" s="177" t="e">
        <f t="shared" si="260"/>
        <v>#DIV/0!</v>
      </c>
      <c r="O278" s="88"/>
      <c r="P278" s="88"/>
      <c r="Q278" s="88"/>
      <c r="R278" s="189" t="e">
        <f t="shared" si="261"/>
        <v>#DIV/0!</v>
      </c>
      <c r="S278" s="88"/>
      <c r="T278" s="88"/>
      <c r="U278" s="88"/>
      <c r="V278" s="177" t="e">
        <f t="shared" si="262"/>
        <v>#DIV/0!</v>
      </c>
      <c r="W278" s="88">
        <v>0</v>
      </c>
      <c r="X278" s="88">
        <v>0</v>
      </c>
      <c r="Y278" s="88">
        <v>0</v>
      </c>
      <c r="Z278" s="177" t="e">
        <f t="shared" si="263"/>
        <v>#DIV/0!</v>
      </c>
      <c r="AA278" s="88"/>
      <c r="AB278" s="88"/>
      <c r="AC278" s="88"/>
      <c r="AD278" s="177" t="e">
        <f t="shared" si="264"/>
        <v>#DIV/0!</v>
      </c>
      <c r="AE278" s="88"/>
      <c r="AF278" s="88"/>
      <c r="AG278" s="88"/>
      <c r="AH278" s="88"/>
    </row>
    <row r="279" spans="1:34" ht="51">
      <c r="A279" s="107" t="s">
        <v>76</v>
      </c>
      <c r="B279" s="91" t="s">
        <v>57</v>
      </c>
      <c r="C279" s="92">
        <f>SUM(C280)</f>
        <v>0</v>
      </c>
      <c r="D279" s="92">
        <f>H279+L279+P279+T279+X279+AB279</f>
        <v>0</v>
      </c>
      <c r="E279" s="92"/>
      <c r="F279" s="176"/>
      <c r="G279" s="92">
        <f aca="true" t="shared" si="265" ref="G279:I280">SUM(G280)</f>
        <v>0</v>
      </c>
      <c r="H279" s="92">
        <f t="shared" si="265"/>
        <v>0</v>
      </c>
      <c r="I279" s="92">
        <f t="shared" si="265"/>
        <v>0</v>
      </c>
      <c r="J279" s="176" t="e">
        <f aca="true" t="shared" si="266" ref="J279:J290">I279/H279</f>
        <v>#DIV/0!</v>
      </c>
      <c r="K279" s="92">
        <f aca="true" t="shared" si="267" ref="K279:M280">SUM(K280)</f>
        <v>0</v>
      </c>
      <c r="L279" s="92">
        <f t="shared" si="267"/>
        <v>0</v>
      </c>
      <c r="M279" s="92">
        <f t="shared" si="267"/>
        <v>0</v>
      </c>
      <c r="N279" s="176" t="e">
        <f aca="true" t="shared" si="268" ref="N279:N290">M279/L279</f>
        <v>#DIV/0!</v>
      </c>
      <c r="O279" s="92">
        <f aca="true" t="shared" si="269" ref="O279:Q280">SUM(O280)</f>
        <v>0</v>
      </c>
      <c r="P279" s="92">
        <f t="shared" si="269"/>
        <v>0</v>
      </c>
      <c r="Q279" s="92">
        <f t="shared" si="269"/>
        <v>0</v>
      </c>
      <c r="R279" s="188" t="e">
        <f aca="true" t="shared" si="270" ref="R279:R290">Q279/P279</f>
        <v>#DIV/0!</v>
      </c>
      <c r="S279" s="92">
        <f aca="true" t="shared" si="271" ref="S279:U280">SUM(S280)</f>
        <v>0</v>
      </c>
      <c r="T279" s="92">
        <f t="shared" si="271"/>
        <v>0</v>
      </c>
      <c r="U279" s="92">
        <f t="shared" si="271"/>
        <v>0</v>
      </c>
      <c r="V279" s="176" t="e">
        <f aca="true" t="shared" si="272" ref="V279:V290">U279/T279</f>
        <v>#DIV/0!</v>
      </c>
      <c r="W279" s="92">
        <f aca="true" t="shared" si="273" ref="W279:Y280">SUM(W280)</f>
        <v>0</v>
      </c>
      <c r="X279" s="92">
        <f t="shared" si="273"/>
        <v>0</v>
      </c>
      <c r="Y279" s="92">
        <f t="shared" si="273"/>
        <v>0</v>
      </c>
      <c r="Z279" s="176" t="e">
        <f aca="true" t="shared" si="274" ref="Z279:Z290">Y279/X279</f>
        <v>#DIV/0!</v>
      </c>
      <c r="AA279" s="92">
        <f aca="true" t="shared" si="275" ref="AA279:AC280">SUM(AA280)</f>
        <v>0</v>
      </c>
      <c r="AB279" s="92">
        <f t="shared" si="275"/>
        <v>0</v>
      </c>
      <c r="AC279" s="92">
        <f t="shared" si="275"/>
        <v>0</v>
      </c>
      <c r="AD279" s="176" t="e">
        <f aca="true" t="shared" si="276" ref="AD279:AD290">AC279/AB279</f>
        <v>#DIV/0!</v>
      </c>
      <c r="AE279" s="92">
        <f aca="true" t="shared" si="277" ref="AE279:AH280">SUM(AE280)</f>
        <v>0</v>
      </c>
      <c r="AF279" s="92">
        <f t="shared" si="277"/>
        <v>0</v>
      </c>
      <c r="AG279" s="92">
        <f t="shared" si="277"/>
        <v>0</v>
      </c>
      <c r="AH279" s="92">
        <f t="shared" si="277"/>
        <v>0</v>
      </c>
    </row>
    <row r="280" spans="1:34" s="84" customFormat="1" ht="12.75">
      <c r="A280" s="54">
        <v>3</v>
      </c>
      <c r="B280" s="82" t="s">
        <v>34</v>
      </c>
      <c r="C280" s="86">
        <f>SUM(C281)</f>
        <v>0</v>
      </c>
      <c r="D280" s="86">
        <f>H280+L280+P280+T280+X280+AB280</f>
        <v>0</v>
      </c>
      <c r="E280" s="86"/>
      <c r="F280" s="177"/>
      <c r="G280" s="86">
        <f t="shared" si="265"/>
        <v>0</v>
      </c>
      <c r="H280" s="86">
        <f t="shared" si="265"/>
        <v>0</v>
      </c>
      <c r="I280" s="86">
        <f t="shared" si="265"/>
        <v>0</v>
      </c>
      <c r="J280" s="177" t="e">
        <f t="shared" si="266"/>
        <v>#DIV/0!</v>
      </c>
      <c r="K280" s="86">
        <f t="shared" si="267"/>
        <v>0</v>
      </c>
      <c r="L280" s="86">
        <f t="shared" si="267"/>
        <v>0</v>
      </c>
      <c r="M280" s="86">
        <f t="shared" si="267"/>
        <v>0</v>
      </c>
      <c r="N280" s="177" t="e">
        <f t="shared" si="268"/>
        <v>#DIV/0!</v>
      </c>
      <c r="O280" s="86">
        <f t="shared" si="269"/>
        <v>0</v>
      </c>
      <c r="P280" s="86">
        <f t="shared" si="269"/>
        <v>0</v>
      </c>
      <c r="Q280" s="86">
        <f t="shared" si="269"/>
        <v>0</v>
      </c>
      <c r="R280" s="189" t="e">
        <f t="shared" si="270"/>
        <v>#DIV/0!</v>
      </c>
      <c r="S280" s="86">
        <f t="shared" si="271"/>
        <v>0</v>
      </c>
      <c r="T280" s="86">
        <f t="shared" si="271"/>
        <v>0</v>
      </c>
      <c r="U280" s="86">
        <f t="shared" si="271"/>
        <v>0</v>
      </c>
      <c r="V280" s="177" t="e">
        <f t="shared" si="272"/>
        <v>#DIV/0!</v>
      </c>
      <c r="W280" s="86">
        <f t="shared" si="273"/>
        <v>0</v>
      </c>
      <c r="X280" s="86">
        <f t="shared" si="273"/>
        <v>0</v>
      </c>
      <c r="Y280" s="86">
        <f t="shared" si="273"/>
        <v>0</v>
      </c>
      <c r="Z280" s="177" t="e">
        <f t="shared" si="274"/>
        <v>#DIV/0!</v>
      </c>
      <c r="AA280" s="86">
        <f t="shared" si="275"/>
        <v>0</v>
      </c>
      <c r="AB280" s="86">
        <f t="shared" si="275"/>
        <v>0</v>
      </c>
      <c r="AC280" s="86">
        <f t="shared" si="275"/>
        <v>0</v>
      </c>
      <c r="AD280" s="177" t="e">
        <f t="shared" si="276"/>
        <v>#DIV/0!</v>
      </c>
      <c r="AE280" s="86">
        <f t="shared" si="277"/>
        <v>0</v>
      </c>
      <c r="AF280" s="86">
        <f t="shared" si="277"/>
        <v>0</v>
      </c>
      <c r="AG280" s="86">
        <f t="shared" si="277"/>
        <v>0</v>
      </c>
      <c r="AH280" s="86">
        <f t="shared" si="277"/>
        <v>0</v>
      </c>
    </row>
    <row r="281" spans="1:34" s="84" customFormat="1" ht="12.75">
      <c r="A281" s="54">
        <v>32</v>
      </c>
      <c r="B281" s="82" t="s">
        <v>18</v>
      </c>
      <c r="C281" s="86">
        <f>SUM(C282+C284)</f>
        <v>0</v>
      </c>
      <c r="D281" s="86">
        <f>H281+L281+P281+T281+X281+AB281</f>
        <v>0</v>
      </c>
      <c r="E281" s="86"/>
      <c r="F281" s="177"/>
      <c r="G281" s="86">
        <f>SUM(G282+G284)</f>
        <v>0</v>
      </c>
      <c r="H281" s="86">
        <f>SUM(H282+H284)</f>
        <v>0</v>
      </c>
      <c r="I281" s="86">
        <f>SUM(I282+I284)</f>
        <v>0</v>
      </c>
      <c r="J281" s="177" t="e">
        <f t="shared" si="266"/>
        <v>#DIV/0!</v>
      </c>
      <c r="K281" s="86">
        <f>SUM(K282+K284)</f>
        <v>0</v>
      </c>
      <c r="L281" s="86">
        <f>SUM(L282+L284)</f>
        <v>0</v>
      </c>
      <c r="M281" s="86"/>
      <c r="N281" s="177" t="e">
        <f t="shared" si="268"/>
        <v>#DIV/0!</v>
      </c>
      <c r="O281" s="86">
        <f>SUM(O282+O284)</f>
        <v>0</v>
      </c>
      <c r="P281" s="86">
        <f>SUM(P282+P284)</f>
        <v>0</v>
      </c>
      <c r="Q281" s="86">
        <f>SUM(Q282+Q284)</f>
        <v>0</v>
      </c>
      <c r="R281" s="189" t="e">
        <f t="shared" si="270"/>
        <v>#DIV/0!</v>
      </c>
      <c r="S281" s="86">
        <f>SUM(S282+S284)</f>
        <v>0</v>
      </c>
      <c r="T281" s="86">
        <f>SUM(T282+T284)</f>
        <v>0</v>
      </c>
      <c r="U281" s="86">
        <f>SUM(U282+U284)</f>
        <v>0</v>
      </c>
      <c r="V281" s="177" t="e">
        <f t="shared" si="272"/>
        <v>#DIV/0!</v>
      </c>
      <c r="W281" s="86">
        <f>SUM(W282+W284)</f>
        <v>0</v>
      </c>
      <c r="X281" s="86">
        <f>SUM(X282+X284)</f>
        <v>0</v>
      </c>
      <c r="Y281" s="86">
        <f>SUM(Y282+Y284)</f>
        <v>0</v>
      </c>
      <c r="Z281" s="177" t="e">
        <f t="shared" si="274"/>
        <v>#DIV/0!</v>
      </c>
      <c r="AA281" s="86">
        <f>SUM(AA282+AA284)</f>
        <v>0</v>
      </c>
      <c r="AB281" s="86">
        <f>SUM(AB282+AB284)</f>
        <v>0</v>
      </c>
      <c r="AC281" s="86">
        <f>SUM(AC282+AC284)</f>
        <v>0</v>
      </c>
      <c r="AD281" s="177" t="e">
        <f t="shared" si="276"/>
        <v>#DIV/0!</v>
      </c>
      <c r="AE281" s="86">
        <f>SUM(AE282+AE284)</f>
        <v>0</v>
      </c>
      <c r="AF281" s="86">
        <f>SUM(AF282+AF284)</f>
        <v>0</v>
      </c>
      <c r="AG281" s="86">
        <f>SUM(AG282+AG284)</f>
        <v>0</v>
      </c>
      <c r="AH281" s="86">
        <f>SUM(AH282+AH284)</f>
        <v>0</v>
      </c>
    </row>
    <row r="282" spans="1:34" s="84" customFormat="1" ht="12.75">
      <c r="A282" s="54">
        <v>321</v>
      </c>
      <c r="B282" s="82" t="s">
        <v>19</v>
      </c>
      <c r="C282" s="86">
        <f>SUM(C283)</f>
        <v>0</v>
      </c>
      <c r="D282" s="86">
        <f>H282+L282+P282+T282+X282+AB282</f>
        <v>0</v>
      </c>
      <c r="E282" s="86"/>
      <c r="F282" s="177"/>
      <c r="G282" s="86">
        <f>SUM(G283)</f>
        <v>0</v>
      </c>
      <c r="H282" s="86">
        <f>SUM(H283)</f>
        <v>0</v>
      </c>
      <c r="I282" s="86">
        <f>SUM(I283)</f>
        <v>0</v>
      </c>
      <c r="J282" s="177" t="e">
        <f t="shared" si="266"/>
        <v>#DIV/0!</v>
      </c>
      <c r="K282" s="86">
        <f>SUM(K283)</f>
        <v>0</v>
      </c>
      <c r="L282" s="86">
        <f>SUM(L283)</f>
        <v>0</v>
      </c>
      <c r="M282" s="86">
        <f>SUM(M283)</f>
        <v>0</v>
      </c>
      <c r="N282" s="177" t="e">
        <f t="shared" si="268"/>
        <v>#DIV/0!</v>
      </c>
      <c r="O282" s="86">
        <f>SUM(O283)</f>
        <v>0</v>
      </c>
      <c r="P282" s="86">
        <f>SUM(P283)</f>
        <v>0</v>
      </c>
      <c r="Q282" s="86">
        <f>SUM(Q283)</f>
        <v>0</v>
      </c>
      <c r="R282" s="189" t="e">
        <f t="shared" si="270"/>
        <v>#DIV/0!</v>
      </c>
      <c r="S282" s="86">
        <f>SUM(S283)</f>
        <v>0</v>
      </c>
      <c r="T282" s="86">
        <f>SUM(T283)</f>
        <v>0</v>
      </c>
      <c r="U282" s="86">
        <f>SUM(U283)</f>
        <v>0</v>
      </c>
      <c r="V282" s="177" t="e">
        <f t="shared" si="272"/>
        <v>#DIV/0!</v>
      </c>
      <c r="W282" s="86">
        <f>SUM(W283)</f>
        <v>0</v>
      </c>
      <c r="X282" s="86">
        <f>SUM(X283)</f>
        <v>0</v>
      </c>
      <c r="Y282" s="86">
        <f>SUM(Y283)</f>
        <v>0</v>
      </c>
      <c r="Z282" s="177" t="e">
        <f t="shared" si="274"/>
        <v>#DIV/0!</v>
      </c>
      <c r="AA282" s="86">
        <f>SUM(AA283)</f>
        <v>0</v>
      </c>
      <c r="AB282" s="86">
        <f>SUM(AB283)</f>
        <v>0</v>
      </c>
      <c r="AC282" s="86">
        <f>SUM(AC283)</f>
        <v>0</v>
      </c>
      <c r="AD282" s="177" t="e">
        <f t="shared" si="276"/>
        <v>#DIV/0!</v>
      </c>
      <c r="AE282" s="86">
        <f>SUM(AE283)</f>
        <v>0</v>
      </c>
      <c r="AF282" s="86">
        <f>SUM(AF283)</f>
        <v>0</v>
      </c>
      <c r="AG282" s="86">
        <f>SUM(AG283)</f>
        <v>0</v>
      </c>
      <c r="AH282" s="86">
        <f>SUM(AH283)</f>
        <v>0</v>
      </c>
    </row>
    <row r="283" spans="1:34" s="85" customFormat="1" ht="12.75">
      <c r="A283" s="113">
        <v>3211</v>
      </c>
      <c r="B283" s="96" t="s">
        <v>92</v>
      </c>
      <c r="C283" s="97"/>
      <c r="D283" s="86"/>
      <c r="E283" s="97"/>
      <c r="F283" s="178"/>
      <c r="G283" s="97"/>
      <c r="H283" s="97"/>
      <c r="I283" s="97"/>
      <c r="J283" s="177" t="e">
        <f t="shared" si="266"/>
        <v>#DIV/0!</v>
      </c>
      <c r="K283" s="97"/>
      <c r="L283" s="97"/>
      <c r="M283" s="97"/>
      <c r="N283" s="177" t="e">
        <f t="shared" si="268"/>
        <v>#DIV/0!</v>
      </c>
      <c r="O283" s="97"/>
      <c r="P283" s="97"/>
      <c r="Q283" s="97"/>
      <c r="R283" s="189" t="e">
        <f t="shared" si="270"/>
        <v>#DIV/0!</v>
      </c>
      <c r="S283" s="97"/>
      <c r="T283" s="97"/>
      <c r="U283" s="97"/>
      <c r="V283" s="177" t="e">
        <f t="shared" si="272"/>
        <v>#DIV/0!</v>
      </c>
      <c r="W283" s="97">
        <v>0</v>
      </c>
      <c r="X283" s="97">
        <v>0</v>
      </c>
      <c r="Y283" s="97">
        <v>0</v>
      </c>
      <c r="Z283" s="177" t="e">
        <f t="shared" si="274"/>
        <v>#DIV/0!</v>
      </c>
      <c r="AA283" s="97"/>
      <c r="AB283" s="97"/>
      <c r="AC283" s="97"/>
      <c r="AD283" s="177" t="e">
        <f t="shared" si="276"/>
        <v>#DIV/0!</v>
      </c>
      <c r="AE283" s="97"/>
      <c r="AF283" s="97"/>
      <c r="AG283" s="97"/>
      <c r="AH283" s="97"/>
    </row>
    <row r="284" spans="1:34" s="84" customFormat="1" ht="25.5">
      <c r="A284" s="54">
        <v>329</v>
      </c>
      <c r="B284" s="82" t="s">
        <v>105</v>
      </c>
      <c r="C284" s="86">
        <f>SUM(C285)</f>
        <v>0</v>
      </c>
      <c r="D284" s="86">
        <f>H284+L284+P284+T284+X284+AB284</f>
        <v>0</v>
      </c>
      <c r="E284" s="86"/>
      <c r="F284" s="177"/>
      <c r="G284" s="86">
        <f>SUM(G285)</f>
        <v>0</v>
      </c>
      <c r="H284" s="86">
        <f>SUM(H285)</f>
        <v>0</v>
      </c>
      <c r="I284" s="86">
        <f>SUM(I285)</f>
        <v>0</v>
      </c>
      <c r="J284" s="177" t="e">
        <f t="shared" si="266"/>
        <v>#DIV/0!</v>
      </c>
      <c r="K284" s="86">
        <f>SUM(K285)</f>
        <v>0</v>
      </c>
      <c r="L284" s="86">
        <f>SUM(L285)</f>
        <v>0</v>
      </c>
      <c r="M284" s="86">
        <f>SUM(M285)</f>
        <v>0</v>
      </c>
      <c r="N284" s="177" t="e">
        <f t="shared" si="268"/>
        <v>#DIV/0!</v>
      </c>
      <c r="O284" s="86">
        <f>SUM(O285)</f>
        <v>0</v>
      </c>
      <c r="P284" s="86">
        <f>SUM(P285)</f>
        <v>0</v>
      </c>
      <c r="Q284" s="86">
        <f>SUM(Q285)</f>
        <v>0</v>
      </c>
      <c r="R284" s="189" t="e">
        <f t="shared" si="270"/>
        <v>#DIV/0!</v>
      </c>
      <c r="S284" s="86">
        <f>SUM(S285)</f>
        <v>0</v>
      </c>
      <c r="T284" s="86">
        <f>SUM(T285)</f>
        <v>0</v>
      </c>
      <c r="U284" s="86">
        <f>SUM(U285)</f>
        <v>0</v>
      </c>
      <c r="V284" s="177" t="e">
        <f t="shared" si="272"/>
        <v>#DIV/0!</v>
      </c>
      <c r="W284" s="86">
        <f>SUM(W285)</f>
        <v>0</v>
      </c>
      <c r="X284" s="86">
        <f>SUM(X285)</f>
        <v>0</v>
      </c>
      <c r="Y284" s="86">
        <f>SUM(Y285)</f>
        <v>0</v>
      </c>
      <c r="Z284" s="177" t="e">
        <f t="shared" si="274"/>
        <v>#DIV/0!</v>
      </c>
      <c r="AA284" s="86">
        <f>SUM(AA285)</f>
        <v>0</v>
      </c>
      <c r="AB284" s="86">
        <f>SUM(AB285)</f>
        <v>0</v>
      </c>
      <c r="AC284" s="86">
        <f>SUM(AC285)</f>
        <v>0</v>
      </c>
      <c r="AD284" s="177" t="e">
        <f t="shared" si="276"/>
        <v>#DIV/0!</v>
      </c>
      <c r="AE284" s="86">
        <f>SUM(AE285)</f>
        <v>0</v>
      </c>
      <c r="AF284" s="86">
        <f>SUM(AF285)</f>
        <v>0</v>
      </c>
      <c r="AG284" s="86">
        <f>SUM(AG285)</f>
        <v>0</v>
      </c>
      <c r="AH284" s="86">
        <f>SUM(AH285)</f>
        <v>0</v>
      </c>
    </row>
    <row r="285" spans="1:34" ht="12.75">
      <c r="A285" s="108">
        <v>3299</v>
      </c>
      <c r="B285" s="76" t="s">
        <v>105</v>
      </c>
      <c r="C285" s="88"/>
      <c r="D285" s="86"/>
      <c r="E285" s="88"/>
      <c r="F285" s="178"/>
      <c r="G285" s="88"/>
      <c r="H285" s="88"/>
      <c r="I285" s="88"/>
      <c r="J285" s="177" t="e">
        <f t="shared" si="266"/>
        <v>#DIV/0!</v>
      </c>
      <c r="K285" s="88"/>
      <c r="L285" s="88"/>
      <c r="M285" s="88"/>
      <c r="N285" s="177" t="e">
        <f t="shared" si="268"/>
        <v>#DIV/0!</v>
      </c>
      <c r="O285" s="88"/>
      <c r="P285" s="88"/>
      <c r="Q285" s="88"/>
      <c r="R285" s="189" t="e">
        <f t="shared" si="270"/>
        <v>#DIV/0!</v>
      </c>
      <c r="S285" s="88"/>
      <c r="T285" s="88"/>
      <c r="U285" s="88"/>
      <c r="V285" s="177" t="e">
        <f t="shared" si="272"/>
        <v>#DIV/0!</v>
      </c>
      <c r="W285" s="88">
        <v>0</v>
      </c>
      <c r="X285" s="88">
        <v>0</v>
      </c>
      <c r="Y285" s="88">
        <v>0</v>
      </c>
      <c r="Z285" s="177" t="e">
        <f t="shared" si="274"/>
        <v>#DIV/0!</v>
      </c>
      <c r="AA285" s="88"/>
      <c r="AB285" s="88"/>
      <c r="AC285" s="88"/>
      <c r="AD285" s="177" t="e">
        <f t="shared" si="276"/>
        <v>#DIV/0!</v>
      </c>
      <c r="AE285" s="88"/>
      <c r="AF285" s="88"/>
      <c r="AG285" s="88"/>
      <c r="AH285" s="88"/>
    </row>
    <row r="286" spans="1:34" ht="51">
      <c r="A286" s="107" t="s">
        <v>77</v>
      </c>
      <c r="B286" s="91" t="s">
        <v>78</v>
      </c>
      <c r="C286" s="92">
        <f>SUM(C287)</f>
        <v>0</v>
      </c>
      <c r="D286" s="92">
        <f>H286+L286+P286+T286+X286+AB286</f>
        <v>0</v>
      </c>
      <c r="E286" s="92"/>
      <c r="F286" s="176"/>
      <c r="G286" s="92">
        <f>SUM(G287)</f>
        <v>0</v>
      </c>
      <c r="H286" s="92">
        <f aca="true" t="shared" si="278" ref="H286:I289">SUM(H287)</f>
        <v>0</v>
      </c>
      <c r="I286" s="92">
        <f t="shared" si="278"/>
        <v>0</v>
      </c>
      <c r="J286" s="176" t="e">
        <f t="shared" si="266"/>
        <v>#DIV/0!</v>
      </c>
      <c r="K286" s="92">
        <f>SUM(K287)</f>
        <v>0</v>
      </c>
      <c r="L286" s="92">
        <f aca="true" t="shared" si="279" ref="L286:M289">SUM(L287)</f>
        <v>0</v>
      </c>
      <c r="M286" s="92">
        <f t="shared" si="279"/>
        <v>0</v>
      </c>
      <c r="N286" s="176" t="e">
        <f t="shared" si="268"/>
        <v>#DIV/0!</v>
      </c>
      <c r="O286" s="92">
        <f>SUM(O287)</f>
        <v>0</v>
      </c>
      <c r="P286" s="92">
        <f aca="true" t="shared" si="280" ref="P286:Q289">SUM(P287)</f>
        <v>0</v>
      </c>
      <c r="Q286" s="92">
        <f t="shared" si="280"/>
        <v>0</v>
      </c>
      <c r="R286" s="188" t="e">
        <f t="shared" si="270"/>
        <v>#DIV/0!</v>
      </c>
      <c r="S286" s="92">
        <f>SUM(S287)</f>
        <v>0</v>
      </c>
      <c r="T286" s="92">
        <f aca="true" t="shared" si="281" ref="T286:U289">SUM(T287)</f>
        <v>0</v>
      </c>
      <c r="U286" s="92">
        <f t="shared" si="281"/>
        <v>0</v>
      </c>
      <c r="V286" s="176" t="e">
        <f t="shared" si="272"/>
        <v>#DIV/0!</v>
      </c>
      <c r="W286" s="92">
        <f>SUM(W287)</f>
        <v>0</v>
      </c>
      <c r="X286" s="92">
        <f aca="true" t="shared" si="282" ref="X286:Y289">SUM(X287)</f>
        <v>0</v>
      </c>
      <c r="Y286" s="92">
        <f t="shared" si="282"/>
        <v>0</v>
      </c>
      <c r="Z286" s="176" t="e">
        <f t="shared" si="274"/>
        <v>#DIV/0!</v>
      </c>
      <c r="AA286" s="92">
        <f>SUM(AA287)</f>
        <v>0</v>
      </c>
      <c r="AB286" s="92">
        <f aca="true" t="shared" si="283" ref="AB286:AC289">SUM(AB287)</f>
        <v>0</v>
      </c>
      <c r="AC286" s="92">
        <f t="shared" si="283"/>
        <v>0</v>
      </c>
      <c r="AD286" s="176" t="e">
        <f t="shared" si="276"/>
        <v>#DIV/0!</v>
      </c>
      <c r="AE286" s="92">
        <f aca="true" t="shared" si="284" ref="AE286:AH288">SUM(AE287)</f>
        <v>0</v>
      </c>
      <c r="AF286" s="92">
        <f t="shared" si="284"/>
        <v>0</v>
      </c>
      <c r="AG286" s="92">
        <f t="shared" si="284"/>
        <v>0</v>
      </c>
      <c r="AH286" s="92">
        <f t="shared" si="284"/>
        <v>0</v>
      </c>
    </row>
    <row r="287" spans="1:34" s="84" customFormat="1" ht="12.75">
      <c r="A287" s="54">
        <v>3</v>
      </c>
      <c r="B287" s="82" t="s">
        <v>34</v>
      </c>
      <c r="C287" s="86">
        <f>SUM(C288)</f>
        <v>0</v>
      </c>
      <c r="D287" s="86">
        <f>H287+L287+P287+T287+X287+AB287</f>
        <v>0</v>
      </c>
      <c r="E287" s="86"/>
      <c r="F287" s="177"/>
      <c r="G287" s="86">
        <f>SUM(G288)</f>
        <v>0</v>
      </c>
      <c r="H287" s="86">
        <f t="shared" si="278"/>
        <v>0</v>
      </c>
      <c r="I287" s="86">
        <f t="shared" si="278"/>
        <v>0</v>
      </c>
      <c r="J287" s="177" t="e">
        <f t="shared" si="266"/>
        <v>#DIV/0!</v>
      </c>
      <c r="K287" s="86">
        <f>SUM(K288)</f>
        <v>0</v>
      </c>
      <c r="L287" s="86">
        <f t="shared" si="279"/>
        <v>0</v>
      </c>
      <c r="M287" s="86">
        <f t="shared" si="279"/>
        <v>0</v>
      </c>
      <c r="N287" s="177" t="e">
        <f t="shared" si="268"/>
        <v>#DIV/0!</v>
      </c>
      <c r="O287" s="86">
        <f>SUM(O288)</f>
        <v>0</v>
      </c>
      <c r="P287" s="86">
        <f t="shared" si="280"/>
        <v>0</v>
      </c>
      <c r="Q287" s="86">
        <f t="shared" si="280"/>
        <v>0</v>
      </c>
      <c r="R287" s="189" t="e">
        <f t="shared" si="270"/>
        <v>#DIV/0!</v>
      </c>
      <c r="S287" s="86">
        <f>SUM(S288)</f>
        <v>0</v>
      </c>
      <c r="T287" s="86">
        <f t="shared" si="281"/>
        <v>0</v>
      </c>
      <c r="U287" s="86">
        <f t="shared" si="281"/>
        <v>0</v>
      </c>
      <c r="V287" s="177" t="e">
        <f t="shared" si="272"/>
        <v>#DIV/0!</v>
      </c>
      <c r="W287" s="86">
        <f>SUM(W288)</f>
        <v>0</v>
      </c>
      <c r="X287" s="86">
        <f t="shared" si="282"/>
        <v>0</v>
      </c>
      <c r="Y287" s="86">
        <f t="shared" si="282"/>
        <v>0</v>
      </c>
      <c r="Z287" s="177" t="e">
        <f t="shared" si="274"/>
        <v>#DIV/0!</v>
      </c>
      <c r="AA287" s="86">
        <f>SUM(AA288)</f>
        <v>0</v>
      </c>
      <c r="AB287" s="86">
        <f t="shared" si="283"/>
        <v>0</v>
      </c>
      <c r="AC287" s="86">
        <f t="shared" si="283"/>
        <v>0</v>
      </c>
      <c r="AD287" s="177" t="e">
        <f t="shared" si="276"/>
        <v>#DIV/0!</v>
      </c>
      <c r="AE287" s="86">
        <f t="shared" si="284"/>
        <v>0</v>
      </c>
      <c r="AF287" s="86">
        <f t="shared" si="284"/>
        <v>0</v>
      </c>
      <c r="AG287" s="86">
        <f t="shared" si="284"/>
        <v>0</v>
      </c>
      <c r="AH287" s="86">
        <f t="shared" si="284"/>
        <v>0</v>
      </c>
    </row>
    <row r="288" spans="1:34" s="84" customFormat="1" ht="12.75">
      <c r="A288" s="54">
        <v>32</v>
      </c>
      <c r="B288" s="82" t="s">
        <v>18</v>
      </c>
      <c r="C288" s="86">
        <f>SUM(C289)</f>
        <v>0</v>
      </c>
      <c r="D288" s="86">
        <f>H288+L288+P288+T288+X288+AB288</f>
        <v>0</v>
      </c>
      <c r="E288" s="86"/>
      <c r="F288" s="177"/>
      <c r="G288" s="86">
        <f>SUM(G289)</f>
        <v>0</v>
      </c>
      <c r="H288" s="86">
        <f t="shared" si="278"/>
        <v>0</v>
      </c>
      <c r="I288" s="86">
        <f t="shared" si="278"/>
        <v>0</v>
      </c>
      <c r="J288" s="177" t="e">
        <f t="shared" si="266"/>
        <v>#DIV/0!</v>
      </c>
      <c r="K288" s="86">
        <f>SUM(K289)</f>
        <v>0</v>
      </c>
      <c r="L288" s="86">
        <f t="shared" si="279"/>
        <v>0</v>
      </c>
      <c r="M288" s="86">
        <f t="shared" si="279"/>
        <v>0</v>
      </c>
      <c r="N288" s="177" t="e">
        <f t="shared" si="268"/>
        <v>#DIV/0!</v>
      </c>
      <c r="O288" s="86">
        <f>SUM(O289)</f>
        <v>0</v>
      </c>
      <c r="P288" s="86">
        <f t="shared" si="280"/>
        <v>0</v>
      </c>
      <c r="Q288" s="86">
        <f t="shared" si="280"/>
        <v>0</v>
      </c>
      <c r="R288" s="189" t="e">
        <f t="shared" si="270"/>
        <v>#DIV/0!</v>
      </c>
      <c r="S288" s="86">
        <f>SUM(S289)</f>
        <v>0</v>
      </c>
      <c r="T288" s="86">
        <f t="shared" si="281"/>
        <v>0</v>
      </c>
      <c r="U288" s="86">
        <f t="shared" si="281"/>
        <v>0</v>
      </c>
      <c r="V288" s="177" t="e">
        <f t="shared" si="272"/>
        <v>#DIV/0!</v>
      </c>
      <c r="W288" s="86">
        <f>SUM(W289)</f>
        <v>0</v>
      </c>
      <c r="X288" s="86">
        <f t="shared" si="282"/>
        <v>0</v>
      </c>
      <c r="Y288" s="86">
        <f t="shared" si="282"/>
        <v>0</v>
      </c>
      <c r="Z288" s="177" t="e">
        <f t="shared" si="274"/>
        <v>#DIV/0!</v>
      </c>
      <c r="AA288" s="86">
        <f>SUM(AA289)</f>
        <v>0</v>
      </c>
      <c r="AB288" s="86">
        <f t="shared" si="283"/>
        <v>0</v>
      </c>
      <c r="AC288" s="86">
        <f t="shared" si="283"/>
        <v>0</v>
      </c>
      <c r="AD288" s="177" t="e">
        <f t="shared" si="276"/>
        <v>#DIV/0!</v>
      </c>
      <c r="AE288" s="86">
        <f t="shared" si="284"/>
        <v>0</v>
      </c>
      <c r="AF288" s="86">
        <f t="shared" si="284"/>
        <v>0</v>
      </c>
      <c r="AG288" s="86">
        <f t="shared" si="284"/>
        <v>0</v>
      </c>
      <c r="AH288" s="86">
        <f t="shared" si="284"/>
        <v>0</v>
      </c>
    </row>
    <row r="289" spans="1:34" s="84" customFormat="1" ht="25.5">
      <c r="A289" s="54">
        <v>329</v>
      </c>
      <c r="B289" s="82" t="s">
        <v>105</v>
      </c>
      <c r="C289" s="86">
        <f>SUM(C290)</f>
        <v>0</v>
      </c>
      <c r="D289" s="86">
        <f>H289+L289+P289+T289+X289+AB289</f>
        <v>0</v>
      </c>
      <c r="E289" s="86"/>
      <c r="F289" s="177"/>
      <c r="G289" s="86">
        <f>SUM(G290)</f>
        <v>0</v>
      </c>
      <c r="H289" s="86">
        <f t="shared" si="278"/>
        <v>0</v>
      </c>
      <c r="I289" s="86">
        <f t="shared" si="278"/>
        <v>0</v>
      </c>
      <c r="J289" s="177" t="e">
        <f t="shared" si="266"/>
        <v>#DIV/0!</v>
      </c>
      <c r="K289" s="86">
        <f>SUM(K290)</f>
        <v>0</v>
      </c>
      <c r="L289" s="86">
        <f t="shared" si="279"/>
        <v>0</v>
      </c>
      <c r="M289" s="86">
        <f t="shared" si="279"/>
        <v>0</v>
      </c>
      <c r="N289" s="177" t="e">
        <f t="shared" si="268"/>
        <v>#DIV/0!</v>
      </c>
      <c r="O289" s="86">
        <f>SUM(O290)</f>
        <v>0</v>
      </c>
      <c r="P289" s="86">
        <f t="shared" si="280"/>
        <v>0</v>
      </c>
      <c r="Q289" s="86">
        <f t="shared" si="280"/>
        <v>0</v>
      </c>
      <c r="R289" s="189" t="e">
        <f t="shared" si="270"/>
        <v>#DIV/0!</v>
      </c>
      <c r="S289" s="86">
        <f>SUM(S290)</f>
        <v>0</v>
      </c>
      <c r="T289" s="86">
        <f t="shared" si="281"/>
        <v>0</v>
      </c>
      <c r="U289" s="86">
        <f t="shared" si="281"/>
        <v>0</v>
      </c>
      <c r="V289" s="177" t="e">
        <f t="shared" si="272"/>
        <v>#DIV/0!</v>
      </c>
      <c r="W289" s="86">
        <f>SUM(W290)</f>
        <v>0</v>
      </c>
      <c r="X289" s="86">
        <f t="shared" si="282"/>
        <v>0</v>
      </c>
      <c r="Y289" s="86">
        <f t="shared" si="282"/>
        <v>0</v>
      </c>
      <c r="Z289" s="177" t="e">
        <f t="shared" si="274"/>
        <v>#DIV/0!</v>
      </c>
      <c r="AA289" s="86">
        <f>SUM(AA290)</f>
        <v>0</v>
      </c>
      <c r="AB289" s="86">
        <f t="shared" si="283"/>
        <v>0</v>
      </c>
      <c r="AC289" s="86">
        <f t="shared" si="283"/>
        <v>0</v>
      </c>
      <c r="AD289" s="177" t="e">
        <f t="shared" si="276"/>
        <v>#DIV/0!</v>
      </c>
      <c r="AE289" s="86">
        <f>SUM(AE290)</f>
        <v>0</v>
      </c>
      <c r="AF289" s="86"/>
      <c r="AG289" s="86"/>
      <c r="AH289" s="86"/>
    </row>
    <row r="290" spans="1:34" ht="12.75">
      <c r="A290" s="108">
        <v>3299</v>
      </c>
      <c r="B290" s="76" t="s">
        <v>105</v>
      </c>
      <c r="C290" s="88">
        <v>0</v>
      </c>
      <c r="D290" s="88">
        <f>H290+L290+P290+T290+X290+AB290</f>
        <v>0</v>
      </c>
      <c r="E290" s="88"/>
      <c r="F290" s="178"/>
      <c r="G290" s="88"/>
      <c r="H290" s="88"/>
      <c r="I290" s="88"/>
      <c r="J290" s="177" t="e">
        <f t="shared" si="266"/>
        <v>#DIV/0!</v>
      </c>
      <c r="K290" s="88">
        <v>0</v>
      </c>
      <c r="L290" s="88">
        <v>0</v>
      </c>
      <c r="M290" s="88">
        <v>0</v>
      </c>
      <c r="N290" s="177" t="e">
        <f t="shared" si="268"/>
        <v>#DIV/0!</v>
      </c>
      <c r="O290" s="88"/>
      <c r="P290" s="88"/>
      <c r="Q290" s="88"/>
      <c r="R290" s="189" t="e">
        <f t="shared" si="270"/>
        <v>#DIV/0!</v>
      </c>
      <c r="S290" s="88"/>
      <c r="T290" s="88"/>
      <c r="U290" s="88"/>
      <c r="V290" s="177" t="e">
        <f t="shared" si="272"/>
        <v>#DIV/0!</v>
      </c>
      <c r="W290" s="88"/>
      <c r="X290" s="88"/>
      <c r="Y290" s="88"/>
      <c r="Z290" s="177" t="e">
        <f t="shared" si="274"/>
        <v>#DIV/0!</v>
      </c>
      <c r="AA290" s="88"/>
      <c r="AB290" s="88"/>
      <c r="AC290" s="88"/>
      <c r="AD290" s="177" t="e">
        <f t="shared" si="276"/>
        <v>#DIV/0!</v>
      </c>
      <c r="AE290" s="88"/>
      <c r="AF290" s="88"/>
      <c r="AG290" s="88"/>
      <c r="AH290" s="88"/>
    </row>
    <row r="291" spans="1:34" ht="51">
      <c r="A291" s="107" t="s">
        <v>79</v>
      </c>
      <c r="B291" s="91" t="s">
        <v>56</v>
      </c>
      <c r="C291" s="92"/>
      <c r="D291" s="92"/>
      <c r="E291" s="92"/>
      <c r="F291" s="176"/>
      <c r="G291" s="92"/>
      <c r="H291" s="92"/>
      <c r="I291" s="92"/>
      <c r="J291" s="176"/>
      <c r="K291" s="92"/>
      <c r="L291" s="92"/>
      <c r="M291" s="92"/>
      <c r="N291" s="176"/>
      <c r="O291" s="92"/>
      <c r="P291" s="92"/>
      <c r="Q291" s="92"/>
      <c r="R291" s="188"/>
      <c r="S291" s="92"/>
      <c r="T291" s="92"/>
      <c r="U291" s="92"/>
      <c r="V291" s="176"/>
      <c r="W291" s="92"/>
      <c r="X291" s="92"/>
      <c r="Y291" s="92"/>
      <c r="Z291" s="176"/>
      <c r="AA291" s="92"/>
      <c r="AB291" s="92"/>
      <c r="AC291" s="92"/>
      <c r="AD291" s="176"/>
      <c r="AE291" s="92"/>
      <c r="AF291" s="92"/>
      <c r="AG291" s="92"/>
      <c r="AH291" s="92"/>
    </row>
    <row r="292" spans="1:34" ht="12.75">
      <c r="A292" s="108"/>
      <c r="B292" s="76"/>
      <c r="C292" s="88"/>
      <c r="D292" s="88"/>
      <c r="E292" s="88"/>
      <c r="F292" s="178"/>
      <c r="G292" s="88"/>
      <c r="H292" s="88"/>
      <c r="I292" s="88"/>
      <c r="J292" s="178"/>
      <c r="K292" s="88"/>
      <c r="L292" s="88"/>
      <c r="M292" s="88"/>
      <c r="N292" s="178"/>
      <c r="O292" s="88"/>
      <c r="P292" s="88"/>
      <c r="Q292" s="88"/>
      <c r="R292" s="190"/>
      <c r="S292" s="88"/>
      <c r="T292" s="88"/>
      <c r="U292" s="88"/>
      <c r="V292" s="178"/>
      <c r="W292" s="88"/>
      <c r="X292" s="88"/>
      <c r="Y292" s="88"/>
      <c r="Z292" s="178"/>
      <c r="AA292" s="88"/>
      <c r="AB292" s="88"/>
      <c r="AC292" s="88"/>
      <c r="AD292" s="178"/>
      <c r="AE292" s="88"/>
      <c r="AF292" s="88"/>
      <c r="AG292" s="88"/>
      <c r="AH292" s="88"/>
    </row>
    <row r="293" spans="1:34" ht="51">
      <c r="A293" s="107" t="s">
        <v>80</v>
      </c>
      <c r="B293" s="91" t="s">
        <v>81</v>
      </c>
      <c r="C293" s="92"/>
      <c r="D293" s="92"/>
      <c r="E293" s="92"/>
      <c r="F293" s="176"/>
      <c r="G293" s="92"/>
      <c r="H293" s="92"/>
      <c r="I293" s="92"/>
      <c r="J293" s="176"/>
      <c r="K293" s="92"/>
      <c r="L293" s="92"/>
      <c r="M293" s="92"/>
      <c r="N293" s="176"/>
      <c r="O293" s="92"/>
      <c r="P293" s="92"/>
      <c r="Q293" s="92"/>
      <c r="R293" s="188"/>
      <c r="S293" s="92"/>
      <c r="T293" s="92"/>
      <c r="U293" s="92"/>
      <c r="V293" s="176"/>
      <c r="W293" s="92"/>
      <c r="X293" s="92"/>
      <c r="Y293" s="92"/>
      <c r="Z293" s="176"/>
      <c r="AA293" s="92"/>
      <c r="AB293" s="92"/>
      <c r="AC293" s="92"/>
      <c r="AD293" s="176"/>
      <c r="AE293" s="92"/>
      <c r="AF293" s="92"/>
      <c r="AG293" s="92"/>
      <c r="AH293" s="92"/>
    </row>
    <row r="294" spans="1:34" ht="12.75">
      <c r="A294" s="108"/>
      <c r="B294" s="76"/>
      <c r="C294" s="88"/>
      <c r="D294" s="88"/>
      <c r="E294" s="88"/>
      <c r="F294" s="178"/>
      <c r="G294" s="88"/>
      <c r="H294" s="88"/>
      <c r="I294" s="88"/>
      <c r="J294" s="178"/>
      <c r="K294" s="88"/>
      <c r="L294" s="88"/>
      <c r="M294" s="88"/>
      <c r="N294" s="178"/>
      <c r="O294" s="88"/>
      <c r="P294" s="88"/>
      <c r="Q294" s="88"/>
      <c r="R294" s="190"/>
      <c r="S294" s="88"/>
      <c r="T294" s="88"/>
      <c r="U294" s="88"/>
      <c r="V294" s="178"/>
      <c r="W294" s="88"/>
      <c r="X294" s="88"/>
      <c r="Y294" s="88"/>
      <c r="Z294" s="178"/>
      <c r="AA294" s="88"/>
      <c r="AB294" s="88"/>
      <c r="AC294" s="88"/>
      <c r="AD294" s="178"/>
      <c r="AE294" s="88"/>
      <c r="AF294" s="88"/>
      <c r="AG294" s="88"/>
      <c r="AH294" s="88"/>
    </row>
    <row r="295" spans="1:34" ht="51">
      <c r="A295" s="107" t="s">
        <v>82</v>
      </c>
      <c r="B295" s="91" t="s">
        <v>62</v>
      </c>
      <c r="C295" s="92">
        <f>SUM(C296)</f>
        <v>73572.95</v>
      </c>
      <c r="D295" s="92">
        <f>H295+L295+P295+T295+X295+AB295</f>
        <v>24795.85</v>
      </c>
      <c r="E295" s="92">
        <f>I295+M295+Q295+U295+Y295+AC295</f>
        <v>15029.95</v>
      </c>
      <c r="F295" s="176">
        <f>E295/D295</f>
        <v>0.606147802958963</v>
      </c>
      <c r="G295" s="92">
        <f aca="true" t="shared" si="285" ref="G295:I296">SUM(G296)</f>
        <v>0</v>
      </c>
      <c r="H295" s="92">
        <f t="shared" si="285"/>
        <v>0</v>
      </c>
      <c r="I295" s="92">
        <f t="shared" si="285"/>
        <v>0</v>
      </c>
      <c r="J295" s="176" t="e">
        <f>I295/H295</f>
        <v>#DIV/0!</v>
      </c>
      <c r="K295" s="92">
        <f aca="true" t="shared" si="286" ref="K295:M296">SUM(K296)</f>
        <v>41000</v>
      </c>
      <c r="L295" s="92">
        <f t="shared" si="286"/>
        <v>6000</v>
      </c>
      <c r="M295" s="92">
        <f t="shared" si="286"/>
        <v>6000</v>
      </c>
      <c r="N295" s="176">
        <f>M295/L295</f>
        <v>1</v>
      </c>
      <c r="O295" s="92">
        <f aca="true" t="shared" si="287" ref="O295:Q296">SUM(O296)</f>
        <v>4534.43</v>
      </c>
      <c r="P295" s="92">
        <f t="shared" si="287"/>
        <v>5359.43</v>
      </c>
      <c r="Q295" s="92">
        <f t="shared" si="287"/>
        <v>1691.33</v>
      </c>
      <c r="R295" s="188">
        <f>Q295/P295</f>
        <v>0.31558020162591915</v>
      </c>
      <c r="S295" s="92">
        <f aca="true" t="shared" si="288" ref="S295:U296">SUM(S296)</f>
        <v>8567.85</v>
      </c>
      <c r="T295" s="92">
        <f t="shared" si="288"/>
        <v>0</v>
      </c>
      <c r="U295" s="92">
        <f t="shared" si="288"/>
        <v>0</v>
      </c>
      <c r="V295" s="176" t="e">
        <f>U295/T295</f>
        <v>#DIV/0!</v>
      </c>
      <c r="W295" s="92">
        <f aca="true" t="shared" si="289" ref="W295:Y296">SUM(W296)</f>
        <v>0</v>
      </c>
      <c r="X295" s="92">
        <f t="shared" si="289"/>
        <v>0</v>
      </c>
      <c r="Y295" s="92">
        <f t="shared" si="289"/>
        <v>0</v>
      </c>
      <c r="Z295" s="176" t="e">
        <f>Y295/X295</f>
        <v>#DIV/0!</v>
      </c>
      <c r="AA295" s="92">
        <f aca="true" t="shared" si="290" ref="AA295:AC296">SUM(AA296)</f>
        <v>19470.67</v>
      </c>
      <c r="AB295" s="92">
        <f t="shared" si="290"/>
        <v>13436.42</v>
      </c>
      <c r="AC295" s="92">
        <f t="shared" si="290"/>
        <v>7338.62</v>
      </c>
      <c r="AD295" s="176">
        <f>AC295/AB295</f>
        <v>0.5461737575931684</v>
      </c>
      <c r="AE295" s="92">
        <f aca="true" t="shared" si="291" ref="AE295:AH296">SUM(AE296)</f>
        <v>0</v>
      </c>
      <c r="AF295" s="92">
        <f t="shared" si="291"/>
        <v>0</v>
      </c>
      <c r="AG295" s="92">
        <f t="shared" si="291"/>
        <v>73572.95</v>
      </c>
      <c r="AH295" s="92">
        <f t="shared" si="291"/>
        <v>73572.95</v>
      </c>
    </row>
    <row r="296" spans="1:34" s="84" customFormat="1" ht="25.5">
      <c r="A296" s="54">
        <v>4</v>
      </c>
      <c r="B296" s="93" t="s">
        <v>24</v>
      </c>
      <c r="C296" s="86">
        <f>G296+K296+O296+S296+W296+AA296+AE296+AF296</f>
        <v>73572.95</v>
      </c>
      <c r="D296" s="86">
        <f>H296+L296+P296+T296+X296+AB296</f>
        <v>24795.85</v>
      </c>
      <c r="E296" s="192">
        <f aca="true" t="shared" si="292" ref="E296:E305">I296+M296+Q296+U296+Y296+AC296</f>
        <v>15029.95</v>
      </c>
      <c r="F296" s="177">
        <f>E296/D296</f>
        <v>0.606147802958963</v>
      </c>
      <c r="G296" s="86">
        <f t="shared" si="285"/>
        <v>0</v>
      </c>
      <c r="H296" s="86">
        <f t="shared" si="285"/>
        <v>0</v>
      </c>
      <c r="I296" s="86">
        <f t="shared" si="285"/>
        <v>0</v>
      </c>
      <c r="J296" s="177" t="e">
        <f>I296/H296</f>
        <v>#DIV/0!</v>
      </c>
      <c r="K296" s="86">
        <f t="shared" si="286"/>
        <v>41000</v>
      </c>
      <c r="L296" s="86">
        <f t="shared" si="286"/>
        <v>6000</v>
      </c>
      <c r="M296" s="86">
        <f t="shared" si="286"/>
        <v>6000</v>
      </c>
      <c r="N296" s="177">
        <f>M296/L296</f>
        <v>1</v>
      </c>
      <c r="O296" s="86">
        <f t="shared" si="287"/>
        <v>4534.43</v>
      </c>
      <c r="P296" s="86">
        <f t="shared" si="287"/>
        <v>5359.43</v>
      </c>
      <c r="Q296" s="86">
        <f t="shared" si="287"/>
        <v>1691.33</v>
      </c>
      <c r="R296" s="189">
        <f>Q296/P296</f>
        <v>0.31558020162591915</v>
      </c>
      <c r="S296" s="86">
        <f t="shared" si="288"/>
        <v>8567.85</v>
      </c>
      <c r="T296" s="86">
        <f t="shared" si="288"/>
        <v>0</v>
      </c>
      <c r="U296" s="86">
        <f t="shared" si="288"/>
        <v>0</v>
      </c>
      <c r="V296" s="177" t="e">
        <f>U296/T296</f>
        <v>#DIV/0!</v>
      </c>
      <c r="W296" s="86">
        <f t="shared" si="289"/>
        <v>0</v>
      </c>
      <c r="X296" s="86">
        <f t="shared" si="289"/>
        <v>0</v>
      </c>
      <c r="Y296" s="86">
        <f t="shared" si="289"/>
        <v>0</v>
      </c>
      <c r="Z296" s="177" t="e">
        <f>Y296/X296</f>
        <v>#DIV/0!</v>
      </c>
      <c r="AA296" s="86">
        <f t="shared" si="290"/>
        <v>19470.67</v>
      </c>
      <c r="AB296" s="86">
        <f t="shared" si="290"/>
        <v>13436.42</v>
      </c>
      <c r="AC296" s="86">
        <f t="shared" si="290"/>
        <v>7338.62</v>
      </c>
      <c r="AD296" s="177">
        <f>AC296/AB296</f>
        <v>0.5461737575931684</v>
      </c>
      <c r="AE296" s="86">
        <f t="shared" si="291"/>
        <v>0</v>
      </c>
      <c r="AF296" s="86">
        <f t="shared" si="291"/>
        <v>0</v>
      </c>
      <c r="AG296" s="86">
        <f t="shared" si="291"/>
        <v>73572.95</v>
      </c>
      <c r="AH296" s="86">
        <f t="shared" si="291"/>
        <v>73572.95</v>
      </c>
    </row>
    <row r="297" spans="1:34" s="84" customFormat="1" ht="25.5">
      <c r="A297" s="54">
        <v>42</v>
      </c>
      <c r="B297" s="93" t="s">
        <v>120</v>
      </c>
      <c r="C297" s="86">
        <f aca="true" t="shared" si="293" ref="C297:C305">G297+K297+O297+S297+W297+AA297+AE297+AF297</f>
        <v>73572.95</v>
      </c>
      <c r="D297" s="86">
        <f aca="true" t="shared" si="294" ref="D297:D305">H297+L297+P297+T297+X297+AB297</f>
        <v>24795.85</v>
      </c>
      <c r="E297" s="192">
        <f t="shared" si="292"/>
        <v>15029.95</v>
      </c>
      <c r="F297" s="177">
        <f aca="true" t="shared" si="295" ref="F297:F305">E297/D297</f>
        <v>0.606147802958963</v>
      </c>
      <c r="G297" s="86">
        <f>SUM(G298+G304)</f>
        <v>0</v>
      </c>
      <c r="H297" s="86">
        <f>SUM(H298+H304)</f>
        <v>0</v>
      </c>
      <c r="I297" s="86">
        <f>SUM(I298+I304)</f>
        <v>0</v>
      </c>
      <c r="J297" s="177" t="e">
        <f aca="true" t="shared" si="296" ref="J297:J305">I297/H297</f>
        <v>#DIV/0!</v>
      </c>
      <c r="K297" s="86">
        <f>SUM(K298+K304)</f>
        <v>41000</v>
      </c>
      <c r="L297" s="86">
        <f>SUM(L298+L304)</f>
        <v>6000</v>
      </c>
      <c r="M297" s="86">
        <f>SUM(M298+M304)</f>
        <v>6000</v>
      </c>
      <c r="N297" s="177">
        <f aca="true" t="shared" si="297" ref="N297:N305">M297/L297</f>
        <v>1</v>
      </c>
      <c r="O297" s="86">
        <f>SUM(O298+O304)</f>
        <v>4534.43</v>
      </c>
      <c r="P297" s="86">
        <f>SUM(P298+P304)</f>
        <v>5359.43</v>
      </c>
      <c r="Q297" s="86">
        <f>SUM(Q298+Q304)</f>
        <v>1691.33</v>
      </c>
      <c r="R297" s="189">
        <f>Q297/P297</f>
        <v>0.31558020162591915</v>
      </c>
      <c r="S297" s="86">
        <f>SUM(S298+S304)</f>
        <v>8567.85</v>
      </c>
      <c r="T297" s="86">
        <f>SUM(T298+T304)</f>
        <v>0</v>
      </c>
      <c r="U297" s="86">
        <f>SUM(U298+U304)</f>
        <v>0</v>
      </c>
      <c r="V297" s="177" t="e">
        <f aca="true" t="shared" si="298" ref="V297:V305">U297/T297</f>
        <v>#DIV/0!</v>
      </c>
      <c r="W297" s="86">
        <f>SUM(W298+W304)</f>
        <v>0</v>
      </c>
      <c r="X297" s="86">
        <f>SUM(X298+X304)</f>
        <v>0</v>
      </c>
      <c r="Y297" s="86">
        <f>SUM(Y298+Y304)</f>
        <v>0</v>
      </c>
      <c r="Z297" s="177" t="e">
        <f aca="true" t="shared" si="299" ref="Z297:Z305">Y297/X297</f>
        <v>#DIV/0!</v>
      </c>
      <c r="AA297" s="86">
        <f>SUM(AA298+AA304)</f>
        <v>19470.67</v>
      </c>
      <c r="AB297" s="86">
        <f>SUM(AB298+AB304)</f>
        <v>13436.42</v>
      </c>
      <c r="AC297" s="86">
        <f>SUM(AC298+AC304)</f>
        <v>7338.62</v>
      </c>
      <c r="AD297" s="177">
        <f aca="true" t="shared" si="300" ref="AD297:AD305">AC297/AB297</f>
        <v>0.5461737575931684</v>
      </c>
      <c r="AE297" s="86">
        <f>SUM(AE298+AE304)</f>
        <v>0</v>
      </c>
      <c r="AF297" s="86">
        <f>SUM(AF298+AF304)</f>
        <v>0</v>
      </c>
      <c r="AG297" s="86">
        <f>C297</f>
        <v>73572.95</v>
      </c>
      <c r="AH297" s="86">
        <f>AG297</f>
        <v>73572.95</v>
      </c>
    </row>
    <row r="298" spans="1:34" s="84" customFormat="1" ht="12.75">
      <c r="A298" s="54">
        <v>422</v>
      </c>
      <c r="B298" s="93" t="s">
        <v>121</v>
      </c>
      <c r="C298" s="86">
        <f>G298+K298+O298+S298+W298+AA298+AE298+AF298</f>
        <v>61841.52</v>
      </c>
      <c r="D298" s="86">
        <f t="shared" si="294"/>
        <v>13064.42</v>
      </c>
      <c r="E298" s="192">
        <f t="shared" si="292"/>
        <v>6965</v>
      </c>
      <c r="F298" s="177">
        <f t="shared" si="295"/>
        <v>0.5331273795545458</v>
      </c>
      <c r="G298" s="86">
        <f>SUM(G299:G303)</f>
        <v>0</v>
      </c>
      <c r="H298" s="86">
        <f>SUM(H299:H303)</f>
        <v>0</v>
      </c>
      <c r="I298" s="86">
        <f>SUM(I299:I303)</f>
        <v>0</v>
      </c>
      <c r="J298" s="177" t="e">
        <f t="shared" si="296"/>
        <v>#DIV/0!</v>
      </c>
      <c r="K298" s="86">
        <f>SUM(K299:K303)</f>
        <v>35000</v>
      </c>
      <c r="L298" s="86">
        <f>SUM(L299:L303)</f>
        <v>0</v>
      </c>
      <c r="M298" s="86">
        <f>SUM(M299:M303)</f>
        <v>0</v>
      </c>
      <c r="N298" s="177" t="e">
        <f t="shared" si="297"/>
        <v>#DIV/0!</v>
      </c>
      <c r="O298" s="86">
        <f>SUM(O299:O303)</f>
        <v>4000</v>
      </c>
      <c r="P298" s="86">
        <f>SUM(P299:P303)</f>
        <v>4825</v>
      </c>
      <c r="Q298" s="86">
        <f>SUM(Q299:Q303)</f>
        <v>1691.33</v>
      </c>
      <c r="R298" s="189">
        <f>Q298/P298</f>
        <v>0.3505347150259067</v>
      </c>
      <c r="S298" s="86">
        <f>SUM(S299:S303)</f>
        <v>8567.85</v>
      </c>
      <c r="T298" s="86">
        <f>SUM(T299:T303)</f>
        <v>0</v>
      </c>
      <c r="U298" s="86">
        <f>SUM(U299:U303)</f>
        <v>0</v>
      </c>
      <c r="V298" s="177" t="e">
        <f t="shared" si="298"/>
        <v>#DIV/0!</v>
      </c>
      <c r="W298" s="86">
        <f>SUM(W299:W303)</f>
        <v>0</v>
      </c>
      <c r="X298" s="86">
        <f>SUM(X299:X303)</f>
        <v>0</v>
      </c>
      <c r="Y298" s="86">
        <f>SUM(Y299:Y303)</f>
        <v>0</v>
      </c>
      <c r="Z298" s="177" t="e">
        <f t="shared" si="299"/>
        <v>#DIV/0!</v>
      </c>
      <c r="AA298" s="86">
        <f>SUM(AA299:AA303)</f>
        <v>14273.67</v>
      </c>
      <c r="AB298" s="86">
        <f>SUM(AB299:AB303)</f>
        <v>8239.42</v>
      </c>
      <c r="AC298" s="86">
        <f>SUM(AC299:AC303)</f>
        <v>5273.67</v>
      </c>
      <c r="AD298" s="177">
        <f t="shared" si="300"/>
        <v>0.6400535474584376</v>
      </c>
      <c r="AE298" s="86">
        <f>SUM(AE299:AE303)</f>
        <v>0</v>
      </c>
      <c r="AF298" s="86">
        <f>SUM(AF299:AF303)</f>
        <v>0</v>
      </c>
      <c r="AG298" s="86">
        <f>SUM(AG299:AG303)</f>
        <v>0</v>
      </c>
      <c r="AH298" s="86">
        <f>SUM(AH299:AH303)</f>
        <v>0</v>
      </c>
    </row>
    <row r="299" spans="1:34" ht="12.75">
      <c r="A299" s="108">
        <v>4221</v>
      </c>
      <c r="B299" s="76" t="s">
        <v>126</v>
      </c>
      <c r="C299" s="88">
        <f t="shared" si="293"/>
        <v>41841.52</v>
      </c>
      <c r="D299" s="88">
        <f t="shared" si="294"/>
        <v>12064.42</v>
      </c>
      <c r="E299" s="193">
        <f t="shared" si="292"/>
        <v>6965</v>
      </c>
      <c r="F299" s="177">
        <f t="shared" si="295"/>
        <v>0.5773174342405188</v>
      </c>
      <c r="G299" s="88"/>
      <c r="H299" s="88"/>
      <c r="I299" s="88"/>
      <c r="J299" s="177" t="e">
        <f t="shared" si="296"/>
        <v>#DIV/0!</v>
      </c>
      <c r="K299" s="88">
        <v>20000</v>
      </c>
      <c r="L299" s="88">
        <v>0</v>
      </c>
      <c r="M299" s="88">
        <v>0</v>
      </c>
      <c r="N299" s="177" t="e">
        <f t="shared" si="297"/>
        <v>#DIV/0!</v>
      </c>
      <c r="O299" s="88">
        <v>3000</v>
      </c>
      <c r="P299" s="88">
        <v>3825</v>
      </c>
      <c r="Q299" s="88">
        <v>1691.33</v>
      </c>
      <c r="R299" s="189">
        <f aca="true" t="shared" si="301" ref="R299:R305">Q299/P299</f>
        <v>0.4421777777777778</v>
      </c>
      <c r="S299" s="88">
        <v>4567.85</v>
      </c>
      <c r="T299" s="88">
        <v>0</v>
      </c>
      <c r="U299" s="88">
        <v>0</v>
      </c>
      <c r="V299" s="177" t="e">
        <f t="shared" si="298"/>
        <v>#DIV/0!</v>
      </c>
      <c r="W299" s="88"/>
      <c r="X299" s="88"/>
      <c r="Y299" s="88"/>
      <c r="Z299" s="177" t="e">
        <f t="shared" si="299"/>
        <v>#DIV/0!</v>
      </c>
      <c r="AA299" s="88">
        <v>14273.67</v>
      </c>
      <c r="AB299" s="88">
        <v>8239.42</v>
      </c>
      <c r="AC299" s="88">
        <v>5273.67</v>
      </c>
      <c r="AD299" s="177">
        <f t="shared" si="300"/>
        <v>0.6400535474584376</v>
      </c>
      <c r="AE299" s="88"/>
      <c r="AF299" s="88"/>
      <c r="AG299" s="88"/>
      <c r="AH299" s="88"/>
    </row>
    <row r="300" spans="1:34" ht="12.75">
      <c r="A300" s="108">
        <v>4223</v>
      </c>
      <c r="B300" s="76" t="s">
        <v>127</v>
      </c>
      <c r="C300" s="88">
        <f t="shared" si="293"/>
        <v>0</v>
      </c>
      <c r="D300" s="88">
        <f t="shared" si="294"/>
        <v>0</v>
      </c>
      <c r="E300" s="193">
        <f t="shared" si="292"/>
        <v>0</v>
      </c>
      <c r="F300" s="177" t="e">
        <f t="shared" si="295"/>
        <v>#DIV/0!</v>
      </c>
      <c r="G300" s="88"/>
      <c r="H300" s="88"/>
      <c r="I300" s="88"/>
      <c r="J300" s="177" t="e">
        <f t="shared" si="296"/>
        <v>#DIV/0!</v>
      </c>
      <c r="K300" s="88"/>
      <c r="L300" s="88"/>
      <c r="M300" s="88"/>
      <c r="N300" s="177" t="e">
        <f t="shared" si="297"/>
        <v>#DIV/0!</v>
      </c>
      <c r="O300" s="88">
        <v>0</v>
      </c>
      <c r="P300" s="88"/>
      <c r="Q300" s="88"/>
      <c r="R300" s="189">
        <v>0</v>
      </c>
      <c r="S300" s="88"/>
      <c r="T300" s="88"/>
      <c r="U300" s="88"/>
      <c r="V300" s="177" t="e">
        <f t="shared" si="298"/>
        <v>#DIV/0!</v>
      </c>
      <c r="W300" s="88"/>
      <c r="X300" s="88"/>
      <c r="Y300" s="88"/>
      <c r="Z300" s="177" t="e">
        <f t="shared" si="299"/>
        <v>#DIV/0!</v>
      </c>
      <c r="AA300" s="88"/>
      <c r="AB300" s="88"/>
      <c r="AC300" s="88"/>
      <c r="AD300" s="177" t="e">
        <f t="shared" si="300"/>
        <v>#DIV/0!</v>
      </c>
      <c r="AE300" s="88"/>
      <c r="AF300" s="88"/>
      <c r="AG300" s="88"/>
      <c r="AH300" s="88"/>
    </row>
    <row r="301" spans="1:34" ht="12.75">
      <c r="A301" s="108">
        <v>4225</v>
      </c>
      <c r="B301" s="76" t="s">
        <v>128</v>
      </c>
      <c r="C301" s="88">
        <f t="shared" si="293"/>
        <v>0</v>
      </c>
      <c r="D301" s="88">
        <f t="shared" si="294"/>
        <v>0</v>
      </c>
      <c r="E301" s="193">
        <f t="shared" si="292"/>
        <v>0</v>
      </c>
      <c r="F301" s="177" t="e">
        <f t="shared" si="295"/>
        <v>#DIV/0!</v>
      </c>
      <c r="G301" s="88"/>
      <c r="H301" s="88"/>
      <c r="I301" s="88"/>
      <c r="J301" s="177" t="e">
        <f t="shared" si="296"/>
        <v>#DIV/0!</v>
      </c>
      <c r="K301" s="88"/>
      <c r="L301" s="88"/>
      <c r="M301" s="88"/>
      <c r="N301" s="177" t="e">
        <f t="shared" si="297"/>
        <v>#DIV/0!</v>
      </c>
      <c r="O301" s="88">
        <v>0</v>
      </c>
      <c r="P301" s="88"/>
      <c r="Q301" s="88"/>
      <c r="R301" s="189">
        <v>0</v>
      </c>
      <c r="S301" s="88"/>
      <c r="T301" s="88"/>
      <c r="U301" s="88"/>
      <c r="V301" s="177" t="e">
        <f t="shared" si="298"/>
        <v>#DIV/0!</v>
      </c>
      <c r="W301" s="88"/>
      <c r="X301" s="88"/>
      <c r="Y301" s="88"/>
      <c r="Z301" s="177" t="e">
        <f t="shared" si="299"/>
        <v>#DIV/0!</v>
      </c>
      <c r="AA301" s="88"/>
      <c r="AB301" s="88"/>
      <c r="AC301" s="88"/>
      <c r="AD301" s="177" t="e">
        <f t="shared" si="300"/>
        <v>#DIV/0!</v>
      </c>
      <c r="AE301" s="88"/>
      <c r="AF301" s="88"/>
      <c r="AG301" s="88"/>
      <c r="AH301" s="88"/>
    </row>
    <row r="302" spans="1:34" ht="12.75">
      <c r="A302" s="108">
        <v>4226</v>
      </c>
      <c r="B302" s="76" t="s">
        <v>122</v>
      </c>
      <c r="C302" s="88">
        <f t="shared" si="293"/>
        <v>0</v>
      </c>
      <c r="D302" s="88">
        <f t="shared" si="294"/>
        <v>0</v>
      </c>
      <c r="E302" s="193">
        <f t="shared" si="292"/>
        <v>0</v>
      </c>
      <c r="F302" s="177" t="e">
        <f t="shared" si="295"/>
        <v>#DIV/0!</v>
      </c>
      <c r="G302" s="88"/>
      <c r="H302" s="88"/>
      <c r="I302" s="88"/>
      <c r="J302" s="177" t="e">
        <f t="shared" si="296"/>
        <v>#DIV/0!</v>
      </c>
      <c r="K302" s="88"/>
      <c r="L302" s="88"/>
      <c r="M302" s="88"/>
      <c r="N302" s="177" t="e">
        <f t="shared" si="297"/>
        <v>#DIV/0!</v>
      </c>
      <c r="O302" s="88">
        <v>0</v>
      </c>
      <c r="P302" s="88"/>
      <c r="Q302" s="88"/>
      <c r="R302" s="189">
        <v>0</v>
      </c>
      <c r="S302" s="88"/>
      <c r="T302" s="88"/>
      <c r="U302" s="88"/>
      <c r="V302" s="177" t="e">
        <f t="shared" si="298"/>
        <v>#DIV/0!</v>
      </c>
      <c r="W302" s="88"/>
      <c r="X302" s="88"/>
      <c r="Y302" s="88"/>
      <c r="Z302" s="177" t="e">
        <f t="shared" si="299"/>
        <v>#DIV/0!</v>
      </c>
      <c r="AA302" s="88"/>
      <c r="AB302" s="88"/>
      <c r="AC302" s="88"/>
      <c r="AD302" s="177" t="e">
        <f t="shared" si="300"/>
        <v>#DIV/0!</v>
      </c>
      <c r="AE302" s="88"/>
      <c r="AF302" s="88"/>
      <c r="AG302" s="88"/>
      <c r="AH302" s="88"/>
    </row>
    <row r="303" spans="1:34" ht="25.5">
      <c r="A303" s="108">
        <v>4227</v>
      </c>
      <c r="B303" s="76" t="s">
        <v>129</v>
      </c>
      <c r="C303" s="88">
        <f t="shared" si="293"/>
        <v>20000</v>
      </c>
      <c r="D303" s="88">
        <f t="shared" si="294"/>
        <v>1000</v>
      </c>
      <c r="E303" s="193">
        <f t="shared" si="292"/>
        <v>0</v>
      </c>
      <c r="F303" s="177">
        <f t="shared" si="295"/>
        <v>0</v>
      </c>
      <c r="G303" s="88"/>
      <c r="H303" s="88"/>
      <c r="I303" s="88"/>
      <c r="J303" s="177" t="e">
        <f t="shared" si="296"/>
        <v>#DIV/0!</v>
      </c>
      <c r="K303" s="88">
        <v>15000</v>
      </c>
      <c r="L303" s="88">
        <v>0</v>
      </c>
      <c r="M303" s="88">
        <v>0</v>
      </c>
      <c r="N303" s="177" t="e">
        <f t="shared" si="297"/>
        <v>#DIV/0!</v>
      </c>
      <c r="O303" s="88">
        <v>1000</v>
      </c>
      <c r="P303" s="88">
        <v>1000</v>
      </c>
      <c r="Q303" s="88">
        <v>0</v>
      </c>
      <c r="R303" s="189">
        <f t="shared" si="301"/>
        <v>0</v>
      </c>
      <c r="S303" s="88">
        <v>4000</v>
      </c>
      <c r="T303" s="88">
        <v>0</v>
      </c>
      <c r="U303" s="88">
        <v>0</v>
      </c>
      <c r="V303" s="177" t="e">
        <f t="shared" si="298"/>
        <v>#DIV/0!</v>
      </c>
      <c r="W303" s="88"/>
      <c r="X303" s="88"/>
      <c r="Y303" s="88"/>
      <c r="Z303" s="177" t="e">
        <f t="shared" si="299"/>
        <v>#DIV/0!</v>
      </c>
      <c r="AA303" s="88"/>
      <c r="AB303" s="88"/>
      <c r="AC303" s="88"/>
      <c r="AD303" s="177" t="e">
        <f t="shared" si="300"/>
        <v>#DIV/0!</v>
      </c>
      <c r="AE303" s="88"/>
      <c r="AF303" s="88"/>
      <c r="AG303" s="88"/>
      <c r="AH303" s="88"/>
    </row>
    <row r="304" spans="1:34" s="84" customFormat="1" ht="25.5">
      <c r="A304" s="54">
        <v>424</v>
      </c>
      <c r="B304" s="82" t="s">
        <v>130</v>
      </c>
      <c r="C304" s="86">
        <f t="shared" si="293"/>
        <v>11731.43</v>
      </c>
      <c r="D304" s="86">
        <f t="shared" si="294"/>
        <v>11731.43</v>
      </c>
      <c r="E304" s="192">
        <f t="shared" si="292"/>
        <v>8064.95</v>
      </c>
      <c r="F304" s="177">
        <f t="shared" si="295"/>
        <v>0.687465210975985</v>
      </c>
      <c r="G304" s="86">
        <f>SUM(G305)</f>
        <v>0</v>
      </c>
      <c r="H304" s="86">
        <f>SUM(H305)</f>
        <v>0</v>
      </c>
      <c r="I304" s="86">
        <f>SUM(I305)</f>
        <v>0</v>
      </c>
      <c r="J304" s="177" t="e">
        <f t="shared" si="296"/>
        <v>#DIV/0!</v>
      </c>
      <c r="K304" s="86">
        <f>SUM(K305)</f>
        <v>6000</v>
      </c>
      <c r="L304" s="86">
        <f>SUM(L305)</f>
        <v>6000</v>
      </c>
      <c r="M304" s="86">
        <f>SUM(M305)</f>
        <v>6000</v>
      </c>
      <c r="N304" s="177">
        <f t="shared" si="297"/>
        <v>1</v>
      </c>
      <c r="O304" s="86">
        <f>SUM(O305)</f>
        <v>534.43</v>
      </c>
      <c r="P304" s="86">
        <f>SUM(P305)</f>
        <v>534.43</v>
      </c>
      <c r="Q304" s="86">
        <f>SUM(Q305)</f>
        <v>0</v>
      </c>
      <c r="R304" s="189">
        <f t="shared" si="301"/>
        <v>0</v>
      </c>
      <c r="S304" s="86">
        <f>SUM(S305)</f>
        <v>0</v>
      </c>
      <c r="T304" s="86">
        <f>SUM(T305)</f>
        <v>0</v>
      </c>
      <c r="U304" s="86">
        <f>SUM(U305)</f>
        <v>0</v>
      </c>
      <c r="V304" s="177" t="e">
        <f t="shared" si="298"/>
        <v>#DIV/0!</v>
      </c>
      <c r="W304" s="86">
        <f>SUM(W305)</f>
        <v>0</v>
      </c>
      <c r="X304" s="86">
        <f>SUM(X305)</f>
        <v>0</v>
      </c>
      <c r="Y304" s="86">
        <f>SUM(Y305)</f>
        <v>0</v>
      </c>
      <c r="Z304" s="177" t="e">
        <f t="shared" si="299"/>
        <v>#DIV/0!</v>
      </c>
      <c r="AA304" s="86">
        <f>SUM(AA305)</f>
        <v>5197</v>
      </c>
      <c r="AB304" s="86">
        <f>SUM(AB305)</f>
        <v>5197</v>
      </c>
      <c r="AC304" s="86">
        <f>SUM(AC305)</f>
        <v>2064.95</v>
      </c>
      <c r="AD304" s="177">
        <f t="shared" si="300"/>
        <v>0.39733500096209345</v>
      </c>
      <c r="AE304" s="86">
        <f>SUM(AE305)</f>
        <v>0</v>
      </c>
      <c r="AF304" s="86">
        <f>SUM(AF305)</f>
        <v>0</v>
      </c>
      <c r="AG304" s="86">
        <f>SUM(AG305)</f>
        <v>0</v>
      </c>
      <c r="AH304" s="86">
        <f>SUM(AH305)</f>
        <v>0</v>
      </c>
    </row>
    <row r="305" spans="1:34" ht="12.75">
      <c r="A305" s="108">
        <v>4241</v>
      </c>
      <c r="B305" s="76" t="s">
        <v>131</v>
      </c>
      <c r="C305" s="88">
        <f t="shared" si="293"/>
        <v>11731.43</v>
      </c>
      <c r="D305" s="88">
        <f t="shared" si="294"/>
        <v>11731.43</v>
      </c>
      <c r="E305" s="193">
        <f t="shared" si="292"/>
        <v>8064.95</v>
      </c>
      <c r="F305" s="177">
        <f t="shared" si="295"/>
        <v>0.687465210975985</v>
      </c>
      <c r="G305" s="88"/>
      <c r="H305" s="88"/>
      <c r="I305" s="88"/>
      <c r="J305" s="177" t="e">
        <f t="shared" si="296"/>
        <v>#DIV/0!</v>
      </c>
      <c r="K305" s="88">
        <v>6000</v>
      </c>
      <c r="L305" s="88">
        <v>6000</v>
      </c>
      <c r="M305" s="88">
        <v>6000</v>
      </c>
      <c r="N305" s="177">
        <f t="shared" si="297"/>
        <v>1</v>
      </c>
      <c r="O305" s="88">
        <v>534.43</v>
      </c>
      <c r="P305" s="88">
        <v>534.43</v>
      </c>
      <c r="Q305" s="88">
        <v>0</v>
      </c>
      <c r="R305" s="189">
        <f t="shared" si="301"/>
        <v>0</v>
      </c>
      <c r="S305" s="88"/>
      <c r="T305" s="88"/>
      <c r="U305" s="88"/>
      <c r="V305" s="177" t="e">
        <f t="shared" si="298"/>
        <v>#DIV/0!</v>
      </c>
      <c r="W305" s="88"/>
      <c r="X305" s="88"/>
      <c r="Y305" s="88"/>
      <c r="Z305" s="177" t="e">
        <f t="shared" si="299"/>
        <v>#DIV/0!</v>
      </c>
      <c r="AA305" s="88">
        <v>5197</v>
      </c>
      <c r="AB305" s="88">
        <v>5197</v>
      </c>
      <c r="AC305" s="88">
        <v>2064.95</v>
      </c>
      <c r="AD305" s="177">
        <f t="shared" si="300"/>
        <v>0.39733500096209345</v>
      </c>
      <c r="AE305" s="88"/>
      <c r="AF305" s="88"/>
      <c r="AG305" s="88"/>
      <c r="AH305" s="88"/>
    </row>
    <row r="306" spans="1:34" ht="51">
      <c r="A306" s="107" t="s">
        <v>83</v>
      </c>
      <c r="B306" s="91" t="s">
        <v>64</v>
      </c>
      <c r="C306" s="92"/>
      <c r="D306" s="92"/>
      <c r="E306" s="92"/>
      <c r="F306" s="176"/>
      <c r="G306" s="92"/>
      <c r="H306" s="92"/>
      <c r="I306" s="92"/>
      <c r="J306" s="176"/>
      <c r="K306" s="92"/>
      <c r="L306" s="92"/>
      <c r="M306" s="92"/>
      <c r="N306" s="176"/>
      <c r="O306" s="92"/>
      <c r="P306" s="92"/>
      <c r="Q306" s="92"/>
      <c r="R306" s="188"/>
      <c r="S306" s="92"/>
      <c r="T306" s="92"/>
      <c r="U306" s="92"/>
      <c r="V306" s="176"/>
      <c r="W306" s="92"/>
      <c r="X306" s="92"/>
      <c r="Y306" s="92"/>
      <c r="Z306" s="176"/>
      <c r="AA306" s="92"/>
      <c r="AB306" s="92"/>
      <c r="AC306" s="92"/>
      <c r="AD306" s="176"/>
      <c r="AE306" s="92"/>
      <c r="AF306" s="92"/>
      <c r="AG306" s="92"/>
      <c r="AH306" s="92"/>
    </row>
    <row r="307" spans="1:34" ht="12.75">
      <c r="A307" s="108"/>
      <c r="B307" s="76"/>
      <c r="C307" s="88"/>
      <c r="D307" s="88"/>
      <c r="E307" s="88"/>
      <c r="F307" s="178"/>
      <c r="G307" s="88"/>
      <c r="H307" s="88"/>
      <c r="I307" s="88"/>
      <c r="J307" s="178"/>
      <c r="K307" s="88"/>
      <c r="L307" s="88"/>
      <c r="M307" s="88"/>
      <c r="N307" s="178"/>
      <c r="O307" s="88"/>
      <c r="P307" s="88"/>
      <c r="Q307" s="88"/>
      <c r="R307" s="190"/>
      <c r="S307" s="88"/>
      <c r="T307" s="88"/>
      <c r="U307" s="88"/>
      <c r="V307" s="178"/>
      <c r="W307" s="88"/>
      <c r="X307" s="88"/>
      <c r="Y307" s="88"/>
      <c r="Z307" s="178"/>
      <c r="AA307" s="88"/>
      <c r="AB307" s="88"/>
      <c r="AC307" s="88"/>
      <c r="AD307" s="178"/>
      <c r="AE307" s="88"/>
      <c r="AF307" s="88"/>
      <c r="AG307" s="88"/>
      <c r="AH307" s="88"/>
    </row>
    <row r="308" spans="1:34" s="84" customFormat="1" ht="51">
      <c r="A308" s="110" t="s">
        <v>84</v>
      </c>
      <c r="B308" s="98" t="s">
        <v>85</v>
      </c>
      <c r="C308" s="99">
        <f>SUM(C309)</f>
        <v>2000</v>
      </c>
      <c r="D308" s="99">
        <f aca="true" t="shared" si="302" ref="D308:D316">H308+L308+P308+T308+X308+AB308</f>
        <v>2000</v>
      </c>
      <c r="E308" s="99"/>
      <c r="F308" s="176">
        <f aca="true" t="shared" si="303" ref="F308:F316">E308/D308</f>
        <v>0</v>
      </c>
      <c r="G308" s="99">
        <f aca="true" t="shared" si="304" ref="G308:I309">SUM(G309)</f>
        <v>0</v>
      </c>
      <c r="H308" s="99">
        <f t="shared" si="304"/>
        <v>0</v>
      </c>
      <c r="I308" s="99">
        <f t="shared" si="304"/>
        <v>0</v>
      </c>
      <c r="J308" s="176" t="e">
        <f aca="true" t="shared" si="305" ref="J308:J316">I308/H308</f>
        <v>#DIV/0!</v>
      </c>
      <c r="K308" s="99">
        <f aca="true" t="shared" si="306" ref="K308:M309">SUM(K309)</f>
        <v>0</v>
      </c>
      <c r="L308" s="99">
        <f t="shared" si="306"/>
        <v>0</v>
      </c>
      <c r="M308" s="99">
        <f t="shared" si="306"/>
        <v>0</v>
      </c>
      <c r="N308" s="176" t="e">
        <f aca="true" t="shared" si="307" ref="N308:N316">M308/L308</f>
        <v>#DIV/0!</v>
      </c>
      <c r="O308" s="99">
        <f aca="true" t="shared" si="308" ref="O308:Q309">SUM(O309)</f>
        <v>2000</v>
      </c>
      <c r="P308" s="99">
        <f t="shared" si="308"/>
        <v>2000</v>
      </c>
      <c r="Q308" s="99">
        <f t="shared" si="308"/>
        <v>0</v>
      </c>
      <c r="R308" s="188">
        <f aca="true" t="shared" si="309" ref="R308:R316">Q308/P308</f>
        <v>0</v>
      </c>
      <c r="S308" s="99">
        <f aca="true" t="shared" si="310" ref="S308:U309">SUM(S309)</f>
        <v>0</v>
      </c>
      <c r="T308" s="99">
        <f t="shared" si="310"/>
        <v>0</v>
      </c>
      <c r="U308" s="99">
        <f t="shared" si="310"/>
        <v>0</v>
      </c>
      <c r="V308" s="176" t="e">
        <f aca="true" t="shared" si="311" ref="V308:V316">U308/T308</f>
        <v>#DIV/0!</v>
      </c>
      <c r="W308" s="99">
        <f aca="true" t="shared" si="312" ref="W308:Y309">SUM(W309)</f>
        <v>0</v>
      </c>
      <c r="X308" s="99">
        <f t="shared" si="312"/>
        <v>0</v>
      </c>
      <c r="Y308" s="99">
        <f t="shared" si="312"/>
        <v>0</v>
      </c>
      <c r="Z308" s="176" t="e">
        <f aca="true" t="shared" si="313" ref="Z308:Z316">Y308/X308</f>
        <v>#DIV/0!</v>
      </c>
      <c r="AA308" s="99">
        <f aca="true" t="shared" si="314" ref="AA308:AC309">SUM(AA309)</f>
        <v>0</v>
      </c>
      <c r="AB308" s="99">
        <f t="shared" si="314"/>
        <v>0</v>
      </c>
      <c r="AC308" s="99">
        <f t="shared" si="314"/>
        <v>0</v>
      </c>
      <c r="AD308" s="176" t="e">
        <f aca="true" t="shared" si="315" ref="AD308:AD316">AC308/AB308</f>
        <v>#DIV/0!</v>
      </c>
      <c r="AE308" s="99">
        <f aca="true" t="shared" si="316" ref="AE308:AH309">SUM(AE309)</f>
        <v>0</v>
      </c>
      <c r="AF308" s="99">
        <f t="shared" si="316"/>
        <v>0</v>
      </c>
      <c r="AG308" s="99">
        <f t="shared" si="316"/>
        <v>2000</v>
      </c>
      <c r="AH308" s="99">
        <f t="shared" si="316"/>
        <v>2000</v>
      </c>
    </row>
    <row r="309" spans="1:34" s="84" customFormat="1" ht="12.75">
      <c r="A309" s="109">
        <v>3</v>
      </c>
      <c r="B309" s="83" t="s">
        <v>34</v>
      </c>
      <c r="C309" s="87">
        <f aca="true" t="shared" si="317" ref="C309:C314">G309+K309+O309+S309+W309+AA309+AE309+AF309</f>
        <v>2000</v>
      </c>
      <c r="D309" s="87">
        <f t="shared" si="302"/>
        <v>2000</v>
      </c>
      <c r="E309" s="87"/>
      <c r="F309" s="177">
        <f t="shared" si="303"/>
        <v>0</v>
      </c>
      <c r="G309" s="87">
        <f t="shared" si="304"/>
        <v>0</v>
      </c>
      <c r="H309" s="87">
        <f t="shared" si="304"/>
        <v>0</v>
      </c>
      <c r="I309" s="87">
        <f t="shared" si="304"/>
        <v>0</v>
      </c>
      <c r="J309" s="177" t="e">
        <f t="shared" si="305"/>
        <v>#DIV/0!</v>
      </c>
      <c r="K309" s="87">
        <f t="shared" si="306"/>
        <v>0</v>
      </c>
      <c r="L309" s="87">
        <f t="shared" si="306"/>
        <v>0</v>
      </c>
      <c r="M309" s="87">
        <f t="shared" si="306"/>
        <v>0</v>
      </c>
      <c r="N309" s="177" t="e">
        <f t="shared" si="307"/>
        <v>#DIV/0!</v>
      </c>
      <c r="O309" s="87">
        <f t="shared" si="308"/>
        <v>2000</v>
      </c>
      <c r="P309" s="87">
        <f t="shared" si="308"/>
        <v>2000</v>
      </c>
      <c r="Q309" s="87">
        <f t="shared" si="308"/>
        <v>0</v>
      </c>
      <c r="R309" s="189">
        <f t="shared" si="309"/>
        <v>0</v>
      </c>
      <c r="S309" s="87">
        <f t="shared" si="310"/>
        <v>0</v>
      </c>
      <c r="T309" s="87">
        <f t="shared" si="310"/>
        <v>0</v>
      </c>
      <c r="U309" s="87">
        <f t="shared" si="310"/>
        <v>0</v>
      </c>
      <c r="V309" s="177" t="e">
        <f t="shared" si="311"/>
        <v>#DIV/0!</v>
      </c>
      <c r="W309" s="87">
        <f t="shared" si="312"/>
        <v>0</v>
      </c>
      <c r="X309" s="87">
        <f t="shared" si="312"/>
        <v>0</v>
      </c>
      <c r="Y309" s="87">
        <f t="shared" si="312"/>
        <v>0</v>
      </c>
      <c r="Z309" s="177" t="e">
        <f t="shared" si="313"/>
        <v>#DIV/0!</v>
      </c>
      <c r="AA309" s="87">
        <f t="shared" si="314"/>
        <v>0</v>
      </c>
      <c r="AB309" s="87">
        <f t="shared" si="314"/>
        <v>0</v>
      </c>
      <c r="AC309" s="87">
        <f t="shared" si="314"/>
        <v>0</v>
      </c>
      <c r="AD309" s="177" t="e">
        <f t="shared" si="315"/>
        <v>#DIV/0!</v>
      </c>
      <c r="AE309" s="87">
        <f t="shared" si="316"/>
        <v>0</v>
      </c>
      <c r="AF309" s="87">
        <f t="shared" si="316"/>
        <v>0</v>
      </c>
      <c r="AG309" s="87">
        <f t="shared" si="316"/>
        <v>2000</v>
      </c>
      <c r="AH309" s="87">
        <f t="shared" si="316"/>
        <v>2000</v>
      </c>
    </row>
    <row r="310" spans="1:34" s="84" customFormat="1" ht="12.75">
      <c r="A310" s="109">
        <v>32</v>
      </c>
      <c r="B310" s="83" t="s">
        <v>18</v>
      </c>
      <c r="C310" s="87">
        <f t="shared" si="317"/>
        <v>2000</v>
      </c>
      <c r="D310" s="87">
        <f t="shared" si="302"/>
        <v>2000</v>
      </c>
      <c r="E310" s="87"/>
      <c r="F310" s="177">
        <f t="shared" si="303"/>
        <v>0</v>
      </c>
      <c r="G310" s="87">
        <f>SUM(G313)</f>
        <v>0</v>
      </c>
      <c r="H310" s="87">
        <f>SUM(H313)</f>
        <v>0</v>
      </c>
      <c r="I310" s="87">
        <f>SUM(I313)</f>
        <v>0</v>
      </c>
      <c r="J310" s="177" t="e">
        <f t="shared" si="305"/>
        <v>#DIV/0!</v>
      </c>
      <c r="K310" s="87">
        <f>SUM(K313)</f>
        <v>0</v>
      </c>
      <c r="L310" s="87">
        <f>SUM(L313)</f>
        <v>0</v>
      </c>
      <c r="M310" s="87">
        <f>SUM(M313)</f>
        <v>0</v>
      </c>
      <c r="N310" s="177" t="e">
        <f t="shared" si="307"/>
        <v>#DIV/0!</v>
      </c>
      <c r="O310" s="87">
        <f>O311+O313</f>
        <v>2000</v>
      </c>
      <c r="P310" s="87">
        <f>P311+P313</f>
        <v>2000</v>
      </c>
      <c r="Q310" s="87">
        <f>Q311+Q313</f>
        <v>0</v>
      </c>
      <c r="R310" s="189">
        <f t="shared" si="309"/>
        <v>0</v>
      </c>
      <c r="S310" s="87">
        <f>SUM(S313+S311)</f>
        <v>0</v>
      </c>
      <c r="T310" s="87">
        <f>SUM(T313+T311)</f>
        <v>0</v>
      </c>
      <c r="U310" s="87">
        <f>SUM(U313+U311)</f>
        <v>0</v>
      </c>
      <c r="V310" s="177" t="e">
        <f t="shared" si="311"/>
        <v>#DIV/0!</v>
      </c>
      <c r="W310" s="87">
        <f>SUM(W313)</f>
        <v>0</v>
      </c>
      <c r="X310" s="87">
        <f>SUM(X313)</f>
        <v>0</v>
      </c>
      <c r="Y310" s="87">
        <f>SUM(Y313)</f>
        <v>0</v>
      </c>
      <c r="Z310" s="177" t="e">
        <f t="shared" si="313"/>
        <v>#DIV/0!</v>
      </c>
      <c r="AA310" s="87">
        <f>SUM(AA313)</f>
        <v>0</v>
      </c>
      <c r="AB310" s="87">
        <f>SUM(AB313)</f>
        <v>0</v>
      </c>
      <c r="AC310" s="87">
        <f>SUM(AC313)</f>
        <v>0</v>
      </c>
      <c r="AD310" s="177" t="e">
        <f t="shared" si="315"/>
        <v>#DIV/0!</v>
      </c>
      <c r="AE310" s="87">
        <f>SUM(AE313)</f>
        <v>0</v>
      </c>
      <c r="AF310" s="87">
        <f>SUM(AF313)</f>
        <v>0</v>
      </c>
      <c r="AG310" s="87">
        <f>C310</f>
        <v>2000</v>
      </c>
      <c r="AH310" s="87">
        <f>AG310</f>
        <v>2000</v>
      </c>
    </row>
    <row r="311" spans="1:34" s="84" customFormat="1" ht="12.75">
      <c r="A311" s="109">
        <v>322</v>
      </c>
      <c r="B311" s="83" t="s">
        <v>20</v>
      </c>
      <c r="C311" s="87">
        <f t="shared" si="317"/>
        <v>1000</v>
      </c>
      <c r="D311" s="87">
        <f t="shared" si="302"/>
        <v>1000</v>
      </c>
      <c r="E311" s="87"/>
      <c r="F311" s="177">
        <f t="shared" si="303"/>
        <v>0</v>
      </c>
      <c r="G311" s="87"/>
      <c r="H311" s="87"/>
      <c r="I311" s="87"/>
      <c r="J311" s="177" t="e">
        <f t="shared" si="305"/>
        <v>#DIV/0!</v>
      </c>
      <c r="K311" s="87"/>
      <c r="L311" s="87"/>
      <c r="M311" s="87"/>
      <c r="N311" s="177" t="e">
        <f t="shared" si="307"/>
        <v>#DIV/0!</v>
      </c>
      <c r="O311" s="87">
        <f>O312</f>
        <v>1000</v>
      </c>
      <c r="P311" s="87">
        <f>P312</f>
        <v>1000</v>
      </c>
      <c r="Q311" s="87">
        <f>Q312</f>
        <v>0</v>
      </c>
      <c r="R311" s="189">
        <f t="shared" si="309"/>
        <v>0</v>
      </c>
      <c r="S311" s="87">
        <f>S312</f>
        <v>0</v>
      </c>
      <c r="T311" s="87">
        <f>T312</f>
        <v>0</v>
      </c>
      <c r="U311" s="87">
        <f>U312</f>
        <v>0</v>
      </c>
      <c r="V311" s="177" t="e">
        <f t="shared" si="311"/>
        <v>#DIV/0!</v>
      </c>
      <c r="W311" s="87"/>
      <c r="X311" s="87"/>
      <c r="Y311" s="87"/>
      <c r="Z311" s="177" t="e">
        <f t="shared" si="313"/>
        <v>#DIV/0!</v>
      </c>
      <c r="AA311" s="87"/>
      <c r="AB311" s="87"/>
      <c r="AC311" s="87"/>
      <c r="AD311" s="177" t="e">
        <f t="shared" si="315"/>
        <v>#DIV/0!</v>
      </c>
      <c r="AE311" s="87"/>
      <c r="AF311" s="87"/>
      <c r="AG311" s="87"/>
      <c r="AH311" s="87"/>
    </row>
    <row r="312" spans="1:34" s="84" customFormat="1" ht="12.75">
      <c r="A312" s="108">
        <v>3224</v>
      </c>
      <c r="B312" s="76" t="s">
        <v>144</v>
      </c>
      <c r="C312" s="88">
        <f t="shared" si="317"/>
        <v>1000</v>
      </c>
      <c r="D312" s="88">
        <f t="shared" si="302"/>
        <v>1000</v>
      </c>
      <c r="E312" s="88"/>
      <c r="F312" s="177">
        <f t="shared" si="303"/>
        <v>0</v>
      </c>
      <c r="G312" s="88"/>
      <c r="H312" s="88"/>
      <c r="I312" s="88"/>
      <c r="J312" s="177" t="e">
        <f t="shared" si="305"/>
        <v>#DIV/0!</v>
      </c>
      <c r="K312" s="88"/>
      <c r="L312" s="88"/>
      <c r="M312" s="88"/>
      <c r="N312" s="177" t="e">
        <f t="shared" si="307"/>
        <v>#DIV/0!</v>
      </c>
      <c r="O312" s="88">
        <v>1000</v>
      </c>
      <c r="P312" s="88">
        <v>1000</v>
      </c>
      <c r="Q312" s="88">
        <v>0</v>
      </c>
      <c r="R312" s="189">
        <f t="shared" si="309"/>
        <v>0</v>
      </c>
      <c r="S312" s="88">
        <v>0</v>
      </c>
      <c r="T312" s="88">
        <v>0</v>
      </c>
      <c r="U312" s="88">
        <v>0</v>
      </c>
      <c r="V312" s="177" t="e">
        <f t="shared" si="311"/>
        <v>#DIV/0!</v>
      </c>
      <c r="W312" s="88"/>
      <c r="X312" s="88"/>
      <c r="Y312" s="88"/>
      <c r="Z312" s="177" t="e">
        <f t="shared" si="313"/>
        <v>#DIV/0!</v>
      </c>
      <c r="AA312" s="88"/>
      <c r="AB312" s="88"/>
      <c r="AC312" s="88"/>
      <c r="AD312" s="177" t="e">
        <f t="shared" si="315"/>
        <v>#DIV/0!</v>
      </c>
      <c r="AE312" s="88"/>
      <c r="AF312" s="88"/>
      <c r="AG312" s="88"/>
      <c r="AH312" s="88"/>
    </row>
    <row r="313" spans="1:34" s="84" customFormat="1" ht="12.75">
      <c r="A313" s="109">
        <v>323</v>
      </c>
      <c r="B313" s="83" t="s">
        <v>21</v>
      </c>
      <c r="C313" s="87">
        <f t="shared" si="317"/>
        <v>1000</v>
      </c>
      <c r="D313" s="87">
        <f t="shared" si="302"/>
        <v>1000</v>
      </c>
      <c r="E313" s="87"/>
      <c r="F313" s="177">
        <f t="shared" si="303"/>
        <v>0</v>
      </c>
      <c r="G313" s="87">
        <f>SUM(G314)</f>
        <v>0</v>
      </c>
      <c r="H313" s="87">
        <f>SUM(H314)</f>
        <v>0</v>
      </c>
      <c r="I313" s="87">
        <f>SUM(I314)</f>
        <v>0</v>
      </c>
      <c r="J313" s="177" t="e">
        <f t="shared" si="305"/>
        <v>#DIV/0!</v>
      </c>
      <c r="K313" s="87">
        <f>SUM(K314)</f>
        <v>0</v>
      </c>
      <c r="L313" s="87">
        <f>SUM(L314)</f>
        <v>0</v>
      </c>
      <c r="M313" s="87">
        <f>SUM(M314)</f>
        <v>0</v>
      </c>
      <c r="N313" s="177" t="e">
        <f t="shared" si="307"/>
        <v>#DIV/0!</v>
      </c>
      <c r="O313" s="87">
        <f>SUM(O314)</f>
        <v>1000</v>
      </c>
      <c r="P313" s="87">
        <f>SUM(P314)</f>
        <v>1000</v>
      </c>
      <c r="Q313" s="87">
        <f>SUM(Q314)</f>
        <v>0</v>
      </c>
      <c r="R313" s="189">
        <f t="shared" si="309"/>
        <v>0</v>
      </c>
      <c r="S313" s="87">
        <f>SUM(S314)</f>
        <v>0</v>
      </c>
      <c r="T313" s="87">
        <f>SUM(T314)</f>
        <v>0</v>
      </c>
      <c r="U313" s="87">
        <f>SUM(U314)</f>
        <v>0</v>
      </c>
      <c r="V313" s="177" t="e">
        <f t="shared" si="311"/>
        <v>#DIV/0!</v>
      </c>
      <c r="W313" s="87">
        <f>SUM(W314)</f>
        <v>0</v>
      </c>
      <c r="X313" s="87">
        <f>SUM(X314)</f>
        <v>0</v>
      </c>
      <c r="Y313" s="87">
        <f>SUM(Y314)</f>
        <v>0</v>
      </c>
      <c r="Z313" s="177" t="e">
        <f t="shared" si="313"/>
        <v>#DIV/0!</v>
      </c>
      <c r="AA313" s="87">
        <f>SUM(AA314)</f>
        <v>0</v>
      </c>
      <c r="AB313" s="87">
        <f>SUM(AB314)</f>
        <v>0</v>
      </c>
      <c r="AC313" s="87">
        <f>SUM(AC314)</f>
        <v>0</v>
      </c>
      <c r="AD313" s="177" t="e">
        <f t="shared" si="315"/>
        <v>#DIV/0!</v>
      </c>
      <c r="AE313" s="87">
        <f>SUM(AE314)</f>
        <v>0</v>
      </c>
      <c r="AF313" s="87">
        <f>SUM(AF314)</f>
        <v>0</v>
      </c>
      <c r="AG313" s="87">
        <f>SUM(AG314)</f>
        <v>0</v>
      </c>
      <c r="AH313" s="87">
        <f>SUM(AH314)</f>
        <v>0</v>
      </c>
    </row>
    <row r="314" spans="1:34" ht="12.75">
      <c r="A314" s="108">
        <v>3232</v>
      </c>
      <c r="B314" s="76" t="s">
        <v>150</v>
      </c>
      <c r="C314" s="88">
        <f t="shared" si="317"/>
        <v>1000</v>
      </c>
      <c r="D314" s="88">
        <f t="shared" si="302"/>
        <v>1000</v>
      </c>
      <c r="E314" s="88"/>
      <c r="F314" s="177">
        <f t="shared" si="303"/>
        <v>0</v>
      </c>
      <c r="G314" s="88"/>
      <c r="H314" s="88"/>
      <c r="I314" s="88"/>
      <c r="J314" s="177" t="e">
        <f t="shared" si="305"/>
        <v>#DIV/0!</v>
      </c>
      <c r="K314" s="88"/>
      <c r="L314" s="88"/>
      <c r="M314" s="88"/>
      <c r="N314" s="177" t="e">
        <f t="shared" si="307"/>
        <v>#DIV/0!</v>
      </c>
      <c r="O314" s="88">
        <v>1000</v>
      </c>
      <c r="P314" s="88">
        <v>1000</v>
      </c>
      <c r="Q314" s="88">
        <v>0</v>
      </c>
      <c r="R314" s="189">
        <f t="shared" si="309"/>
        <v>0</v>
      </c>
      <c r="S314" s="88">
        <v>0</v>
      </c>
      <c r="T314" s="88">
        <v>0</v>
      </c>
      <c r="U314" s="88">
        <v>0</v>
      </c>
      <c r="V314" s="177" t="e">
        <f t="shared" si="311"/>
        <v>#DIV/0!</v>
      </c>
      <c r="W314" s="88"/>
      <c r="X314" s="88"/>
      <c r="Y314" s="88"/>
      <c r="Z314" s="177" t="e">
        <f t="shared" si="313"/>
        <v>#DIV/0!</v>
      </c>
      <c r="AA314" s="88">
        <v>0</v>
      </c>
      <c r="AB314" s="88">
        <v>0</v>
      </c>
      <c r="AC314" s="88">
        <v>0</v>
      </c>
      <c r="AD314" s="177" t="e">
        <f t="shared" si="315"/>
        <v>#DIV/0!</v>
      </c>
      <c r="AE314" s="88"/>
      <c r="AF314" s="88"/>
      <c r="AG314" s="88"/>
      <c r="AH314" s="88"/>
    </row>
    <row r="315" spans="1:34" ht="51">
      <c r="A315" s="107" t="s">
        <v>86</v>
      </c>
      <c r="B315" s="91" t="s">
        <v>87</v>
      </c>
      <c r="C315" s="92">
        <f>SUM(C316)</f>
        <v>15000</v>
      </c>
      <c r="D315" s="92">
        <f>SUM(D316)</f>
        <v>14313.42</v>
      </c>
      <c r="E315" s="92">
        <f>I315+M315+Q315+S315+U315+Y315+AC315</f>
        <v>14313.42</v>
      </c>
      <c r="F315" s="176">
        <f t="shared" si="303"/>
        <v>1</v>
      </c>
      <c r="G315" s="92">
        <f>SUM(G316)</f>
        <v>0</v>
      </c>
      <c r="H315" s="92">
        <f>SUM(H316)</f>
        <v>0</v>
      </c>
      <c r="I315" s="92">
        <f>SUM(I316)</f>
        <v>0</v>
      </c>
      <c r="J315" s="176" t="e">
        <f t="shared" si="305"/>
        <v>#DIV/0!</v>
      </c>
      <c r="K315" s="92">
        <f>SUM(K316)</f>
        <v>15000</v>
      </c>
      <c r="L315" s="92">
        <f>SUM(L316)</f>
        <v>14313.42</v>
      </c>
      <c r="M315" s="92">
        <f>SUM(M316)</f>
        <v>14313.42</v>
      </c>
      <c r="N315" s="176">
        <f t="shared" si="307"/>
        <v>1</v>
      </c>
      <c r="O315" s="92">
        <f>SUM(O316)</f>
        <v>0</v>
      </c>
      <c r="P315" s="92">
        <f>SUM(P316)</f>
        <v>0</v>
      </c>
      <c r="Q315" s="92">
        <f>SUM(Q316)</f>
        <v>0</v>
      </c>
      <c r="R315" s="188" t="e">
        <f t="shared" si="309"/>
        <v>#DIV/0!</v>
      </c>
      <c r="S315" s="92">
        <f>SUM(S316)</f>
        <v>0</v>
      </c>
      <c r="T315" s="92">
        <f>SUM(T316)</f>
        <v>0</v>
      </c>
      <c r="U315" s="92">
        <f>SUM(U316)</f>
        <v>0</v>
      </c>
      <c r="V315" s="176" t="e">
        <f t="shared" si="311"/>
        <v>#DIV/0!</v>
      </c>
      <c r="W315" s="92">
        <f>SUM(W316)</f>
        <v>0</v>
      </c>
      <c r="X315" s="92">
        <f>SUM(X316)</f>
        <v>0</v>
      </c>
      <c r="Y315" s="92">
        <f>SUM(Y316)</f>
        <v>0</v>
      </c>
      <c r="Z315" s="176" t="e">
        <f t="shared" si="313"/>
        <v>#DIV/0!</v>
      </c>
      <c r="AA315" s="92">
        <f>SUM(AA316)</f>
        <v>0</v>
      </c>
      <c r="AB315" s="92">
        <f>SUM(AB316)</f>
        <v>0</v>
      </c>
      <c r="AC315" s="92">
        <f>SUM(AC316)</f>
        <v>0</v>
      </c>
      <c r="AD315" s="176" t="e">
        <f t="shared" si="315"/>
        <v>#DIV/0!</v>
      </c>
      <c r="AE315" s="92">
        <f>SUM(AE316)</f>
        <v>0</v>
      </c>
      <c r="AF315" s="92">
        <f>SUM(AF316)</f>
        <v>0</v>
      </c>
      <c r="AG315" s="92">
        <f>SUM(AG316)</f>
        <v>15000</v>
      </c>
      <c r="AH315" s="92">
        <f>SUM(AH316)</f>
        <v>15000</v>
      </c>
    </row>
    <row r="316" spans="1:34" s="84" customFormat="1" ht="12.75">
      <c r="A316" s="54">
        <v>3</v>
      </c>
      <c r="B316" s="82" t="s">
        <v>34</v>
      </c>
      <c r="C316" s="86">
        <f>SUM(C317+C322)</f>
        <v>15000</v>
      </c>
      <c r="D316" s="86">
        <f t="shared" si="302"/>
        <v>14313.42</v>
      </c>
      <c r="E316" s="86">
        <f>I316+M316+Q316+U316+Y316+AC316</f>
        <v>14313.42</v>
      </c>
      <c r="F316" s="177">
        <f t="shared" si="303"/>
        <v>1</v>
      </c>
      <c r="G316" s="86">
        <f>SUM(G317+G322)</f>
        <v>0</v>
      </c>
      <c r="H316" s="86">
        <f>SUM(H317+H322)</f>
        <v>0</v>
      </c>
      <c r="I316" s="86">
        <f>SUM(I317+I322)</f>
        <v>0</v>
      </c>
      <c r="J316" s="177" t="e">
        <f t="shared" si="305"/>
        <v>#DIV/0!</v>
      </c>
      <c r="K316" s="86">
        <f>SUM(K317+K322)</f>
        <v>15000</v>
      </c>
      <c r="L316" s="86">
        <f>SUM(L317+L322)</f>
        <v>14313.42</v>
      </c>
      <c r="M316" s="86">
        <f>SUM(M317+M322)</f>
        <v>14313.42</v>
      </c>
      <c r="N316" s="177">
        <f t="shared" si="307"/>
        <v>1</v>
      </c>
      <c r="O316" s="86">
        <f>SUM(O317+O322)</f>
        <v>0</v>
      </c>
      <c r="P316" s="86">
        <f>SUM(P317+P322)</f>
        <v>0</v>
      </c>
      <c r="Q316" s="86">
        <f>SUM(Q317+Q322)</f>
        <v>0</v>
      </c>
      <c r="R316" s="189" t="e">
        <f t="shared" si="309"/>
        <v>#DIV/0!</v>
      </c>
      <c r="S316" s="86">
        <f>SUM(S317+S322)</f>
        <v>0</v>
      </c>
      <c r="T316" s="86">
        <f>SUM(T317+T322)</f>
        <v>0</v>
      </c>
      <c r="U316" s="86">
        <f>SUM(U317+U322)</f>
        <v>0</v>
      </c>
      <c r="V316" s="177" t="e">
        <f t="shared" si="311"/>
        <v>#DIV/0!</v>
      </c>
      <c r="W316" s="86">
        <f>SUM(W317+W322)</f>
        <v>0</v>
      </c>
      <c r="X316" s="86">
        <f>SUM(X317+X322)</f>
        <v>0</v>
      </c>
      <c r="Y316" s="86">
        <f>SUM(Y317+Y322)</f>
        <v>0</v>
      </c>
      <c r="Z316" s="177" t="e">
        <f t="shared" si="313"/>
        <v>#DIV/0!</v>
      </c>
      <c r="AA316" s="86">
        <f>SUM(AA317+AA322)</f>
        <v>0</v>
      </c>
      <c r="AB316" s="86">
        <f>SUM(AB317+AB322)</f>
        <v>0</v>
      </c>
      <c r="AC316" s="86">
        <f>SUM(AC317+AC322)</f>
        <v>0</v>
      </c>
      <c r="AD316" s="177" t="e">
        <f t="shared" si="315"/>
        <v>#DIV/0!</v>
      </c>
      <c r="AE316" s="86">
        <f>SUM(AE317+AE322)</f>
        <v>0</v>
      </c>
      <c r="AF316" s="86">
        <f>SUM(AF317+AF322)</f>
        <v>0</v>
      </c>
      <c r="AG316" s="86">
        <f>C316</f>
        <v>15000</v>
      </c>
      <c r="AH316" s="86">
        <f>SUM(AH317+AH322)</f>
        <v>15000</v>
      </c>
    </row>
    <row r="317" spans="1:34" s="84" customFormat="1" ht="12.75">
      <c r="A317" s="54">
        <v>32</v>
      </c>
      <c r="B317" s="82" t="s">
        <v>18</v>
      </c>
      <c r="C317" s="86">
        <f>SUM(C318+C320)</f>
        <v>0</v>
      </c>
      <c r="D317" s="86">
        <f aca="true" t="shared" si="318" ref="D317:D324">H317+L317+P317+T317+X317+AB317</f>
        <v>0</v>
      </c>
      <c r="E317" s="86">
        <f aca="true" t="shared" si="319" ref="E317:E324">I317+M317+Q317+U317+Y317+AC317</f>
        <v>0</v>
      </c>
      <c r="F317" s="177" t="e">
        <f aca="true" t="shared" si="320" ref="F317:F324">E317/D317</f>
        <v>#DIV/0!</v>
      </c>
      <c r="G317" s="86">
        <f>SUM(G318+G320)</f>
        <v>0</v>
      </c>
      <c r="H317" s="86">
        <f>SUM(H318+H320)</f>
        <v>0</v>
      </c>
      <c r="I317" s="86">
        <f>SUM(I318+I320)</f>
        <v>0</v>
      </c>
      <c r="J317" s="177" t="e">
        <f aca="true" t="shared" si="321" ref="J317:J324">I317/H317</f>
        <v>#DIV/0!</v>
      </c>
      <c r="K317" s="86">
        <f>SUM(K318+K320)</f>
        <v>0</v>
      </c>
      <c r="L317" s="86">
        <f>SUM(L318+L320)</f>
        <v>0</v>
      </c>
      <c r="M317" s="86">
        <f>SUM(M318+M320)</f>
        <v>0</v>
      </c>
      <c r="N317" s="177" t="e">
        <f aca="true" t="shared" si="322" ref="N317:N324">M317/L317</f>
        <v>#DIV/0!</v>
      </c>
      <c r="O317" s="86">
        <f>SUM(O318+O320)</f>
        <v>0</v>
      </c>
      <c r="P317" s="86">
        <f>SUM(P318+P320)</f>
        <v>0</v>
      </c>
      <c r="Q317" s="86">
        <f>SUM(Q318+Q320)</f>
        <v>0</v>
      </c>
      <c r="R317" s="189" t="e">
        <f aca="true" t="shared" si="323" ref="R317:R324">Q317/P317</f>
        <v>#DIV/0!</v>
      </c>
      <c r="S317" s="86">
        <f>SUM(S318+S320)</f>
        <v>0</v>
      </c>
      <c r="T317" s="86">
        <f>SUM(T318+T320)</f>
        <v>0</v>
      </c>
      <c r="U317" s="86">
        <f>SUM(U318+U320)</f>
        <v>0</v>
      </c>
      <c r="V317" s="177" t="e">
        <f aca="true" t="shared" si="324" ref="V317:V324">U317/T317</f>
        <v>#DIV/0!</v>
      </c>
      <c r="W317" s="86">
        <f>SUM(W318+W320)</f>
        <v>0</v>
      </c>
      <c r="X317" s="86">
        <f>SUM(X318+X320)</f>
        <v>0</v>
      </c>
      <c r="Y317" s="86">
        <f>SUM(Y318+Y320)</f>
        <v>0</v>
      </c>
      <c r="Z317" s="177" t="e">
        <f aca="true" t="shared" si="325" ref="Z317:Z324">Y317/X317</f>
        <v>#DIV/0!</v>
      </c>
      <c r="AA317" s="86">
        <f>SUM(AA318+AA320)</f>
        <v>0</v>
      </c>
      <c r="AB317" s="86">
        <f>SUM(AB318+AB320)</f>
        <v>0</v>
      </c>
      <c r="AC317" s="86">
        <f>SUM(AC318+AC320)</f>
        <v>0</v>
      </c>
      <c r="AD317" s="177" t="e">
        <f aca="true" t="shared" si="326" ref="AD317:AD324">AC317/AB317</f>
        <v>#DIV/0!</v>
      </c>
      <c r="AE317" s="86">
        <f>SUM(AE318+AE320)</f>
        <v>0</v>
      </c>
      <c r="AF317" s="86">
        <f>SUM(AF318+AF320)</f>
        <v>0</v>
      </c>
      <c r="AG317" s="86">
        <f>C317</f>
        <v>0</v>
      </c>
      <c r="AH317" s="86">
        <f>C317</f>
        <v>0</v>
      </c>
    </row>
    <row r="318" spans="1:34" s="84" customFormat="1" ht="12.75">
      <c r="A318" s="54">
        <v>322</v>
      </c>
      <c r="B318" s="82" t="s">
        <v>20</v>
      </c>
      <c r="C318" s="86">
        <f>SUM(C319)</f>
        <v>0</v>
      </c>
      <c r="D318" s="86">
        <f t="shared" si="318"/>
        <v>0</v>
      </c>
      <c r="E318" s="86">
        <f t="shared" si="319"/>
        <v>0</v>
      </c>
      <c r="F318" s="177" t="e">
        <f t="shared" si="320"/>
        <v>#DIV/0!</v>
      </c>
      <c r="G318" s="86">
        <f>SUM(G319)</f>
        <v>0</v>
      </c>
      <c r="H318" s="86">
        <f>SUM(H319)</f>
        <v>0</v>
      </c>
      <c r="I318" s="86">
        <f>SUM(I319)</f>
        <v>0</v>
      </c>
      <c r="J318" s="177" t="e">
        <f t="shared" si="321"/>
        <v>#DIV/0!</v>
      </c>
      <c r="K318" s="86">
        <f>SUM(K319)</f>
        <v>0</v>
      </c>
      <c r="L318" s="86">
        <f>SUM(L319)</f>
        <v>0</v>
      </c>
      <c r="M318" s="86">
        <f>SUM(M319)</f>
        <v>0</v>
      </c>
      <c r="N318" s="177" t="e">
        <f t="shared" si="322"/>
        <v>#DIV/0!</v>
      </c>
      <c r="O318" s="86">
        <f>SUM(O319)</f>
        <v>0</v>
      </c>
      <c r="P318" s="86">
        <f>SUM(P319)</f>
        <v>0</v>
      </c>
      <c r="Q318" s="86">
        <f>SUM(Q319)</f>
        <v>0</v>
      </c>
      <c r="R318" s="189" t="e">
        <f t="shared" si="323"/>
        <v>#DIV/0!</v>
      </c>
      <c r="S318" s="86">
        <f>SUM(S319)</f>
        <v>0</v>
      </c>
      <c r="T318" s="86">
        <f>SUM(T319)</f>
        <v>0</v>
      </c>
      <c r="U318" s="86">
        <f>SUM(U319)</f>
        <v>0</v>
      </c>
      <c r="V318" s="177" t="e">
        <f t="shared" si="324"/>
        <v>#DIV/0!</v>
      </c>
      <c r="W318" s="86">
        <f>SUM(W319)</f>
        <v>0</v>
      </c>
      <c r="X318" s="86">
        <f>SUM(X319)</f>
        <v>0</v>
      </c>
      <c r="Y318" s="86">
        <f>SUM(Y319)</f>
        <v>0</v>
      </c>
      <c r="Z318" s="177" t="e">
        <f t="shared" si="325"/>
        <v>#DIV/0!</v>
      </c>
      <c r="AA318" s="86">
        <f>SUM(AA319)</f>
        <v>0</v>
      </c>
      <c r="AB318" s="86">
        <f>SUM(AB319)</f>
        <v>0</v>
      </c>
      <c r="AC318" s="86">
        <f>SUM(AC319)</f>
        <v>0</v>
      </c>
      <c r="AD318" s="177" t="e">
        <f t="shared" si="326"/>
        <v>#DIV/0!</v>
      </c>
      <c r="AE318" s="86">
        <f>SUM(AE319)</f>
        <v>0</v>
      </c>
      <c r="AF318" s="86">
        <f>SUM(AF319)</f>
        <v>0</v>
      </c>
      <c r="AG318" s="86">
        <f>SUM(AG319)</f>
        <v>0</v>
      </c>
      <c r="AH318" s="86">
        <f>SUM(AH319)</f>
        <v>0</v>
      </c>
    </row>
    <row r="319" spans="1:34" ht="12.75">
      <c r="A319" s="108">
        <v>3222</v>
      </c>
      <c r="B319" s="76" t="s">
        <v>123</v>
      </c>
      <c r="C319" s="88">
        <v>0</v>
      </c>
      <c r="D319" s="88">
        <f t="shared" si="318"/>
        <v>0</v>
      </c>
      <c r="E319" s="86">
        <f t="shared" si="319"/>
        <v>0</v>
      </c>
      <c r="F319" s="177" t="e">
        <f t="shared" si="320"/>
        <v>#DIV/0!</v>
      </c>
      <c r="G319" s="88"/>
      <c r="H319" s="88"/>
      <c r="I319" s="88"/>
      <c r="J319" s="177" t="e">
        <f t="shared" si="321"/>
        <v>#DIV/0!</v>
      </c>
      <c r="K319" s="88">
        <v>0</v>
      </c>
      <c r="L319" s="88">
        <v>0</v>
      </c>
      <c r="M319" s="88">
        <v>0</v>
      </c>
      <c r="N319" s="177" t="e">
        <f t="shared" si="322"/>
        <v>#DIV/0!</v>
      </c>
      <c r="O319" s="88"/>
      <c r="P319" s="88"/>
      <c r="Q319" s="88"/>
      <c r="R319" s="189" t="e">
        <f t="shared" si="323"/>
        <v>#DIV/0!</v>
      </c>
      <c r="S319" s="88"/>
      <c r="T319" s="88"/>
      <c r="U319" s="88"/>
      <c r="V319" s="177" t="e">
        <f t="shared" si="324"/>
        <v>#DIV/0!</v>
      </c>
      <c r="W319" s="88"/>
      <c r="X319" s="88"/>
      <c r="Y319" s="88"/>
      <c r="Z319" s="177" t="e">
        <f t="shared" si="325"/>
        <v>#DIV/0!</v>
      </c>
      <c r="AA319" s="88"/>
      <c r="AB319" s="88"/>
      <c r="AC319" s="88"/>
      <c r="AD319" s="177" t="e">
        <f t="shared" si="326"/>
        <v>#DIV/0!</v>
      </c>
      <c r="AE319" s="88"/>
      <c r="AF319" s="88"/>
      <c r="AG319" s="88"/>
      <c r="AH319" s="88"/>
    </row>
    <row r="320" spans="1:34" s="84" customFormat="1" ht="25.5">
      <c r="A320" s="54">
        <v>329</v>
      </c>
      <c r="B320" s="82" t="s">
        <v>105</v>
      </c>
      <c r="C320" s="86">
        <f>SUM(C321)</f>
        <v>0</v>
      </c>
      <c r="D320" s="86">
        <f t="shared" si="318"/>
        <v>0</v>
      </c>
      <c r="E320" s="86">
        <f t="shared" si="319"/>
        <v>0</v>
      </c>
      <c r="F320" s="177" t="e">
        <f t="shared" si="320"/>
        <v>#DIV/0!</v>
      </c>
      <c r="G320" s="86">
        <f>SUM(G321)</f>
        <v>0</v>
      </c>
      <c r="H320" s="86">
        <f>SUM(H321)</f>
        <v>0</v>
      </c>
      <c r="I320" s="86">
        <f>SUM(I321)</f>
        <v>0</v>
      </c>
      <c r="J320" s="177" t="e">
        <f t="shared" si="321"/>
        <v>#DIV/0!</v>
      </c>
      <c r="K320" s="86">
        <f>SUM(K321)</f>
        <v>0</v>
      </c>
      <c r="L320" s="86">
        <f>SUM(L321)</f>
        <v>0</v>
      </c>
      <c r="M320" s="86">
        <f>SUM(M321)</f>
        <v>0</v>
      </c>
      <c r="N320" s="177" t="e">
        <f t="shared" si="322"/>
        <v>#DIV/0!</v>
      </c>
      <c r="O320" s="86">
        <f>SUM(O321)</f>
        <v>0</v>
      </c>
      <c r="P320" s="86">
        <f>SUM(P321)</f>
        <v>0</v>
      </c>
      <c r="Q320" s="86">
        <f>SUM(Q321)</f>
        <v>0</v>
      </c>
      <c r="R320" s="189" t="e">
        <f t="shared" si="323"/>
        <v>#DIV/0!</v>
      </c>
      <c r="S320" s="86">
        <f>SUM(S321)</f>
        <v>0</v>
      </c>
      <c r="T320" s="86">
        <f>SUM(T321)</f>
        <v>0</v>
      </c>
      <c r="U320" s="86">
        <f>SUM(U321)</f>
        <v>0</v>
      </c>
      <c r="V320" s="177" t="e">
        <f t="shared" si="324"/>
        <v>#DIV/0!</v>
      </c>
      <c r="W320" s="86">
        <f>SUM(W321)</f>
        <v>0</v>
      </c>
      <c r="X320" s="86">
        <f>SUM(X321)</f>
        <v>0</v>
      </c>
      <c r="Y320" s="86">
        <f>SUM(Y321)</f>
        <v>0</v>
      </c>
      <c r="Z320" s="177" t="e">
        <f t="shared" si="325"/>
        <v>#DIV/0!</v>
      </c>
      <c r="AA320" s="86">
        <f>SUM(AA321)</f>
        <v>0</v>
      </c>
      <c r="AB320" s="86">
        <f>SUM(AB321)</f>
        <v>0</v>
      </c>
      <c r="AC320" s="86">
        <f>SUM(AC321)</f>
        <v>0</v>
      </c>
      <c r="AD320" s="177" t="e">
        <f t="shared" si="326"/>
        <v>#DIV/0!</v>
      </c>
      <c r="AE320" s="86">
        <f>SUM(AE321)</f>
        <v>0</v>
      </c>
      <c r="AF320" s="86">
        <f>SUM(AF321)</f>
        <v>0</v>
      </c>
      <c r="AG320" s="86">
        <f>SUM(AG321)</f>
        <v>0</v>
      </c>
      <c r="AH320" s="86">
        <f>SUM(AH321)</f>
        <v>0</v>
      </c>
    </row>
    <row r="321" spans="1:34" ht="12.75">
      <c r="A321" s="108">
        <v>3299</v>
      </c>
      <c r="B321" s="76" t="s">
        <v>105</v>
      </c>
      <c r="C321" s="88">
        <v>0</v>
      </c>
      <c r="D321" s="88">
        <f t="shared" si="318"/>
        <v>0</v>
      </c>
      <c r="E321" s="86">
        <f t="shared" si="319"/>
        <v>0</v>
      </c>
      <c r="F321" s="177" t="e">
        <f t="shared" si="320"/>
        <v>#DIV/0!</v>
      </c>
      <c r="G321" s="88"/>
      <c r="H321" s="88"/>
      <c r="I321" s="88"/>
      <c r="J321" s="177" t="e">
        <f t="shared" si="321"/>
        <v>#DIV/0!</v>
      </c>
      <c r="K321" s="88">
        <v>0</v>
      </c>
      <c r="L321" s="88">
        <v>0</v>
      </c>
      <c r="M321" s="88">
        <v>0</v>
      </c>
      <c r="N321" s="177" t="e">
        <f t="shared" si="322"/>
        <v>#DIV/0!</v>
      </c>
      <c r="O321" s="88"/>
      <c r="P321" s="88"/>
      <c r="Q321" s="88"/>
      <c r="R321" s="189" t="e">
        <f t="shared" si="323"/>
        <v>#DIV/0!</v>
      </c>
      <c r="S321" s="88"/>
      <c r="T321" s="88"/>
      <c r="U321" s="88"/>
      <c r="V321" s="177" t="e">
        <f t="shared" si="324"/>
        <v>#DIV/0!</v>
      </c>
      <c r="W321" s="88"/>
      <c r="X321" s="88"/>
      <c r="Y321" s="88"/>
      <c r="Z321" s="177" t="e">
        <f t="shared" si="325"/>
        <v>#DIV/0!</v>
      </c>
      <c r="AA321" s="88"/>
      <c r="AB321" s="88"/>
      <c r="AC321" s="88"/>
      <c r="AD321" s="177" t="e">
        <f t="shared" si="326"/>
        <v>#DIV/0!</v>
      </c>
      <c r="AE321" s="88"/>
      <c r="AF321" s="88"/>
      <c r="AG321" s="88"/>
      <c r="AH321" s="88"/>
    </row>
    <row r="322" spans="1:34" s="84" customFormat="1" ht="25.5">
      <c r="A322" s="54">
        <v>37</v>
      </c>
      <c r="B322" s="76" t="s">
        <v>113</v>
      </c>
      <c r="C322" s="86">
        <f>SUM(C323)</f>
        <v>15000</v>
      </c>
      <c r="D322" s="86">
        <f t="shared" si="318"/>
        <v>14313.42</v>
      </c>
      <c r="E322" s="86">
        <f t="shared" si="319"/>
        <v>14313.42</v>
      </c>
      <c r="F322" s="177">
        <f t="shared" si="320"/>
        <v>1</v>
      </c>
      <c r="G322" s="86">
        <f aca="true" t="shared" si="327" ref="G322:I323">SUM(G323)</f>
        <v>0</v>
      </c>
      <c r="H322" s="86">
        <f t="shared" si="327"/>
        <v>0</v>
      </c>
      <c r="I322" s="86">
        <f t="shared" si="327"/>
        <v>0</v>
      </c>
      <c r="J322" s="177" t="e">
        <f t="shared" si="321"/>
        <v>#DIV/0!</v>
      </c>
      <c r="K322" s="86">
        <f aca="true" t="shared" si="328" ref="K322:M323">SUM(K323)</f>
        <v>15000</v>
      </c>
      <c r="L322" s="86">
        <f t="shared" si="328"/>
        <v>14313.42</v>
      </c>
      <c r="M322" s="86">
        <f t="shared" si="328"/>
        <v>14313.42</v>
      </c>
      <c r="N322" s="177">
        <f t="shared" si="322"/>
        <v>1</v>
      </c>
      <c r="O322" s="86">
        <f aca="true" t="shared" si="329" ref="O322:Q323">SUM(O323)</f>
        <v>0</v>
      </c>
      <c r="P322" s="86">
        <f t="shared" si="329"/>
        <v>0</v>
      </c>
      <c r="Q322" s="86">
        <f t="shared" si="329"/>
        <v>0</v>
      </c>
      <c r="R322" s="189" t="e">
        <f t="shared" si="323"/>
        <v>#DIV/0!</v>
      </c>
      <c r="S322" s="86">
        <f aca="true" t="shared" si="330" ref="S322:U323">SUM(S323)</f>
        <v>0</v>
      </c>
      <c r="T322" s="86">
        <f t="shared" si="330"/>
        <v>0</v>
      </c>
      <c r="U322" s="86">
        <f t="shared" si="330"/>
        <v>0</v>
      </c>
      <c r="V322" s="177" t="e">
        <f t="shared" si="324"/>
        <v>#DIV/0!</v>
      </c>
      <c r="W322" s="86">
        <f aca="true" t="shared" si="331" ref="W322:Y323">SUM(W323)</f>
        <v>0</v>
      </c>
      <c r="X322" s="86">
        <f t="shared" si="331"/>
        <v>0</v>
      </c>
      <c r="Y322" s="86">
        <f t="shared" si="331"/>
        <v>0</v>
      </c>
      <c r="Z322" s="177" t="e">
        <f t="shared" si="325"/>
        <v>#DIV/0!</v>
      </c>
      <c r="AA322" s="86">
        <f aca="true" t="shared" si="332" ref="AA322:AC323">SUM(AA323)</f>
        <v>0</v>
      </c>
      <c r="AB322" s="86">
        <f t="shared" si="332"/>
        <v>0</v>
      </c>
      <c r="AC322" s="86">
        <f t="shared" si="332"/>
        <v>0</v>
      </c>
      <c r="AD322" s="177" t="e">
        <f t="shared" si="326"/>
        <v>#DIV/0!</v>
      </c>
      <c r="AE322" s="86">
        <f>SUM(AE323)</f>
        <v>0</v>
      </c>
      <c r="AF322" s="86">
        <f>SUM(AF323)</f>
        <v>0</v>
      </c>
      <c r="AG322" s="86">
        <f>C322</f>
        <v>15000</v>
      </c>
      <c r="AH322" s="86">
        <f>AG322</f>
        <v>15000</v>
      </c>
    </row>
    <row r="323" spans="1:34" s="84" customFormat="1" ht="25.5">
      <c r="A323" s="54">
        <v>372</v>
      </c>
      <c r="B323" s="76" t="s">
        <v>114</v>
      </c>
      <c r="C323" s="86">
        <f>SUM(C324)</f>
        <v>15000</v>
      </c>
      <c r="D323" s="86">
        <f t="shared" si="318"/>
        <v>14313.42</v>
      </c>
      <c r="E323" s="86">
        <f t="shared" si="319"/>
        <v>14313.42</v>
      </c>
      <c r="F323" s="177">
        <f t="shared" si="320"/>
        <v>1</v>
      </c>
      <c r="G323" s="86">
        <f t="shared" si="327"/>
        <v>0</v>
      </c>
      <c r="H323" s="86">
        <f t="shared" si="327"/>
        <v>0</v>
      </c>
      <c r="I323" s="86">
        <f t="shared" si="327"/>
        <v>0</v>
      </c>
      <c r="J323" s="177" t="e">
        <f t="shared" si="321"/>
        <v>#DIV/0!</v>
      </c>
      <c r="K323" s="86">
        <f t="shared" si="328"/>
        <v>15000</v>
      </c>
      <c r="L323" s="86">
        <f t="shared" si="328"/>
        <v>14313.42</v>
      </c>
      <c r="M323" s="86">
        <f t="shared" si="328"/>
        <v>14313.42</v>
      </c>
      <c r="N323" s="177">
        <f t="shared" si="322"/>
        <v>1</v>
      </c>
      <c r="O323" s="86">
        <f t="shared" si="329"/>
        <v>0</v>
      </c>
      <c r="P323" s="86">
        <f t="shared" si="329"/>
        <v>0</v>
      </c>
      <c r="Q323" s="86">
        <f t="shared" si="329"/>
        <v>0</v>
      </c>
      <c r="R323" s="189" t="e">
        <f t="shared" si="323"/>
        <v>#DIV/0!</v>
      </c>
      <c r="S323" s="86">
        <f t="shared" si="330"/>
        <v>0</v>
      </c>
      <c r="T323" s="86">
        <f t="shared" si="330"/>
        <v>0</v>
      </c>
      <c r="U323" s="86">
        <f t="shared" si="330"/>
        <v>0</v>
      </c>
      <c r="V323" s="177" t="e">
        <f t="shared" si="324"/>
        <v>#DIV/0!</v>
      </c>
      <c r="W323" s="86">
        <f t="shared" si="331"/>
        <v>0</v>
      </c>
      <c r="X323" s="86">
        <f t="shared" si="331"/>
        <v>0</v>
      </c>
      <c r="Y323" s="86">
        <f t="shared" si="331"/>
        <v>0</v>
      </c>
      <c r="Z323" s="177" t="e">
        <f t="shared" si="325"/>
        <v>#DIV/0!</v>
      </c>
      <c r="AA323" s="86">
        <f t="shared" si="332"/>
        <v>0</v>
      </c>
      <c r="AB323" s="86">
        <f t="shared" si="332"/>
        <v>0</v>
      </c>
      <c r="AC323" s="86">
        <f t="shared" si="332"/>
        <v>0</v>
      </c>
      <c r="AD323" s="177" t="e">
        <f t="shared" si="326"/>
        <v>#DIV/0!</v>
      </c>
      <c r="AE323" s="86">
        <f>SUM(AE324)</f>
        <v>0</v>
      </c>
      <c r="AF323" s="86">
        <f>SUM(AF324)</f>
        <v>0</v>
      </c>
      <c r="AG323" s="86">
        <f>SUM(AG324)</f>
        <v>0</v>
      </c>
      <c r="AH323" s="86">
        <f>SUM(AH324)</f>
        <v>0</v>
      </c>
    </row>
    <row r="324" spans="1:34" ht="25.5">
      <c r="A324" s="108">
        <v>3721</v>
      </c>
      <c r="B324" s="76" t="s">
        <v>124</v>
      </c>
      <c r="C324" s="88">
        <f>G324+K324+O324+S324+W324+AA324+AE324+AF324</f>
        <v>15000</v>
      </c>
      <c r="D324" s="88">
        <f t="shared" si="318"/>
        <v>14313.42</v>
      </c>
      <c r="E324" s="88">
        <f t="shared" si="319"/>
        <v>14313.42</v>
      </c>
      <c r="F324" s="177">
        <f t="shared" si="320"/>
        <v>1</v>
      </c>
      <c r="G324" s="88"/>
      <c r="H324" s="88"/>
      <c r="I324" s="88"/>
      <c r="J324" s="177" t="e">
        <f t="shared" si="321"/>
        <v>#DIV/0!</v>
      </c>
      <c r="K324" s="88">
        <v>15000</v>
      </c>
      <c r="L324" s="88">
        <v>14313.42</v>
      </c>
      <c r="M324" s="88">
        <v>14313.42</v>
      </c>
      <c r="N324" s="177">
        <f t="shared" si="322"/>
        <v>1</v>
      </c>
      <c r="O324" s="88"/>
      <c r="P324" s="88"/>
      <c r="Q324" s="88"/>
      <c r="R324" s="189" t="e">
        <f t="shared" si="323"/>
        <v>#DIV/0!</v>
      </c>
      <c r="S324" s="88"/>
      <c r="T324" s="88"/>
      <c r="U324" s="88"/>
      <c r="V324" s="177" t="e">
        <f t="shared" si="324"/>
        <v>#DIV/0!</v>
      </c>
      <c r="W324" s="88"/>
      <c r="X324" s="88"/>
      <c r="Y324" s="88"/>
      <c r="Z324" s="177" t="e">
        <f t="shared" si="325"/>
        <v>#DIV/0!</v>
      </c>
      <c r="AA324" s="88"/>
      <c r="AB324" s="88"/>
      <c r="AC324" s="88"/>
      <c r="AD324" s="177" t="e">
        <f t="shared" si="326"/>
        <v>#DIV/0!</v>
      </c>
      <c r="AE324" s="88"/>
      <c r="AF324" s="88"/>
      <c r="AG324" s="88"/>
      <c r="AH324" s="88"/>
    </row>
    <row r="325" spans="1:34" ht="51">
      <c r="A325" s="107" t="s">
        <v>88</v>
      </c>
      <c r="B325" s="91" t="s">
        <v>89</v>
      </c>
      <c r="C325" s="92">
        <f>SUM(C326+C330)</f>
        <v>510000</v>
      </c>
      <c r="D325" s="92">
        <f>H325+L325+P325+T325+X325+AB325</f>
        <v>372923.24</v>
      </c>
      <c r="E325" s="92">
        <f>I325+M325+Q325+U325+Y325+AC325</f>
        <v>372921.65</v>
      </c>
      <c r="F325" s="176">
        <f>E325/D325</f>
        <v>0.9999957363880031</v>
      </c>
      <c r="G325" s="92">
        <f>SUM(G326+G330)</f>
        <v>0</v>
      </c>
      <c r="H325" s="92">
        <f>SUM(H326+H330)</f>
        <v>0</v>
      </c>
      <c r="I325" s="92">
        <f>SUM(I326+I330)</f>
        <v>0</v>
      </c>
      <c r="J325" s="176" t="e">
        <f>I325/H325</f>
        <v>#DIV/0!</v>
      </c>
      <c r="K325" s="92">
        <f>SUM(K326+K330)</f>
        <v>400000</v>
      </c>
      <c r="L325" s="92">
        <f>SUM(L326+L330)</f>
        <v>273308.24</v>
      </c>
      <c r="M325" s="92">
        <f>SUM(M326+M330)</f>
        <v>273308.24</v>
      </c>
      <c r="N325" s="176">
        <f>M325/L325</f>
        <v>1</v>
      </c>
      <c r="O325" s="92">
        <f>SUM(O326+O330)</f>
        <v>0</v>
      </c>
      <c r="P325" s="92">
        <f>SUM(P326+P330)</f>
        <v>0</v>
      </c>
      <c r="Q325" s="92">
        <f>SUM(Q326+Q330)</f>
        <v>0</v>
      </c>
      <c r="R325" s="188" t="e">
        <f>Q325/P325</f>
        <v>#DIV/0!</v>
      </c>
      <c r="S325" s="92">
        <f>SUM(S326+S330)</f>
        <v>0</v>
      </c>
      <c r="T325" s="92">
        <f>SUM(T326+T330)</f>
        <v>0</v>
      </c>
      <c r="U325" s="92">
        <f>SUM(U326+U330)</f>
        <v>0</v>
      </c>
      <c r="V325" s="176" t="e">
        <f>U325/T325</f>
        <v>#DIV/0!</v>
      </c>
      <c r="W325" s="92">
        <f>SUM(W326+W330)</f>
        <v>110000</v>
      </c>
      <c r="X325" s="92">
        <f>SUM(X326+X330)</f>
        <v>99615</v>
      </c>
      <c r="Y325" s="92">
        <f>SUM(Y326+Y330)</f>
        <v>99613.41</v>
      </c>
      <c r="Z325" s="176">
        <f>Y325/X325</f>
        <v>0.9999840385484114</v>
      </c>
      <c r="AA325" s="92">
        <f>SUM(AA326+AA330)</f>
        <v>0</v>
      </c>
      <c r="AB325" s="92">
        <f>SUM(AB326+AB330)</f>
        <v>0</v>
      </c>
      <c r="AC325" s="92">
        <f>SUM(AC326+AC330)</f>
        <v>0</v>
      </c>
      <c r="AD325" s="176" t="e">
        <f>AC325/AB325</f>
        <v>#DIV/0!</v>
      </c>
      <c r="AE325" s="92">
        <f>SUM(AE326+AE330)</f>
        <v>0</v>
      </c>
      <c r="AF325" s="92">
        <f>SUM(AF326+AF330)</f>
        <v>0</v>
      </c>
      <c r="AG325" s="92">
        <f>SUM(AG326+AG330)</f>
        <v>510000</v>
      </c>
      <c r="AH325" s="92">
        <f>SUM(AH326+AH330)</f>
        <v>510000</v>
      </c>
    </row>
    <row r="326" spans="1:34" s="84" customFormat="1" ht="12.75">
      <c r="A326" s="109">
        <v>3</v>
      </c>
      <c r="B326" s="83" t="s">
        <v>34</v>
      </c>
      <c r="C326" s="87">
        <f>G326+K326+O326+S326+W326+AA326+AE326+AF326</f>
        <v>310000</v>
      </c>
      <c r="D326" s="87">
        <f>H326+L326+P326+T326+X326+AB326</f>
        <v>315514.4</v>
      </c>
      <c r="E326" s="87">
        <f>I326+M326+Q326+U326+Y326+AC326</f>
        <v>315512.81</v>
      </c>
      <c r="F326" s="177">
        <f>E326/D326</f>
        <v>0.9999949606103555</v>
      </c>
      <c r="G326" s="87">
        <f>SUM(G327)</f>
        <v>0</v>
      </c>
      <c r="H326" s="87">
        <f aca="true" t="shared" si="333" ref="H326:I328">SUM(H327)</f>
        <v>0</v>
      </c>
      <c r="I326" s="87">
        <f t="shared" si="333"/>
        <v>0</v>
      </c>
      <c r="J326" s="177" t="e">
        <f>I326/H326</f>
        <v>#DIV/0!</v>
      </c>
      <c r="K326" s="87">
        <f aca="true" t="shared" si="334" ref="K326:M328">SUM(K327)</f>
        <v>200000</v>
      </c>
      <c r="L326" s="87">
        <f t="shared" si="334"/>
        <v>215899.4</v>
      </c>
      <c r="M326" s="87">
        <f t="shared" si="334"/>
        <v>215899.4</v>
      </c>
      <c r="N326" s="177">
        <f>M326/L326</f>
        <v>1</v>
      </c>
      <c r="O326" s="87">
        <f>SUM(O327)</f>
        <v>0</v>
      </c>
      <c r="P326" s="87">
        <f aca="true" t="shared" si="335" ref="P326:Q328">SUM(P327)</f>
        <v>0</v>
      </c>
      <c r="Q326" s="87">
        <f t="shared" si="335"/>
        <v>0</v>
      </c>
      <c r="R326" s="189" t="e">
        <f>Q326/P326</f>
        <v>#DIV/0!</v>
      </c>
      <c r="S326" s="87">
        <f>SUM(S327)</f>
        <v>0</v>
      </c>
      <c r="T326" s="87">
        <f aca="true" t="shared" si="336" ref="T326:U328">SUM(T327)</f>
        <v>0</v>
      </c>
      <c r="U326" s="87">
        <f t="shared" si="336"/>
        <v>0</v>
      </c>
      <c r="V326" s="177" t="e">
        <f>U326/T326</f>
        <v>#DIV/0!</v>
      </c>
      <c r="W326" s="87">
        <f>SUM(W327)</f>
        <v>110000</v>
      </c>
      <c r="X326" s="87">
        <f aca="true" t="shared" si="337" ref="X326:Y328">SUM(X327)</f>
        <v>99615</v>
      </c>
      <c r="Y326" s="87">
        <f t="shared" si="337"/>
        <v>99613.41</v>
      </c>
      <c r="Z326" s="177">
        <f>Y326/X326</f>
        <v>0.9999840385484114</v>
      </c>
      <c r="AA326" s="87">
        <f>SUM(AA327)</f>
        <v>0</v>
      </c>
      <c r="AB326" s="87">
        <f aca="true" t="shared" si="338" ref="AB326:AC328">SUM(AB327)</f>
        <v>0</v>
      </c>
      <c r="AC326" s="87">
        <f t="shared" si="338"/>
        <v>0</v>
      </c>
      <c r="AD326" s="177" t="e">
        <f>AC326/AB326</f>
        <v>#DIV/0!</v>
      </c>
      <c r="AE326" s="87">
        <f>SUM(AE327)</f>
        <v>0</v>
      </c>
      <c r="AF326" s="87">
        <f>SUM(AF327)</f>
        <v>0</v>
      </c>
      <c r="AG326" s="87">
        <f>SUM(AG327)</f>
        <v>310000</v>
      </c>
      <c r="AH326" s="87">
        <f>SUM(AH327)</f>
        <v>310000</v>
      </c>
    </row>
    <row r="327" spans="1:34" s="84" customFormat="1" ht="38.25">
      <c r="A327" s="109">
        <v>37</v>
      </c>
      <c r="B327" s="83" t="s">
        <v>113</v>
      </c>
      <c r="C327" s="87">
        <f aca="true" t="shared" si="339" ref="C327:C333">G327+K327+O327+S327+W327+AA327+AE327+AF327</f>
        <v>310000</v>
      </c>
      <c r="D327" s="87">
        <f aca="true" t="shared" si="340" ref="D327:D333">H327+L327+P327+T327+X327+AB327</f>
        <v>315514.4</v>
      </c>
      <c r="E327" s="87">
        <f aca="true" t="shared" si="341" ref="E327:E333">I327+M327+Q327+U327+Y327+AC327</f>
        <v>315512.81</v>
      </c>
      <c r="F327" s="177">
        <f aca="true" t="shared" si="342" ref="F327:F333">E327/D327</f>
        <v>0.9999949606103555</v>
      </c>
      <c r="G327" s="87">
        <f>SUM(G328)</f>
        <v>0</v>
      </c>
      <c r="H327" s="87">
        <f t="shared" si="333"/>
        <v>0</v>
      </c>
      <c r="I327" s="87">
        <f t="shared" si="333"/>
        <v>0</v>
      </c>
      <c r="J327" s="177" t="e">
        <f aca="true" t="shared" si="343" ref="J327:J333">I327/H327</f>
        <v>#DIV/0!</v>
      </c>
      <c r="K327" s="87">
        <f t="shared" si="334"/>
        <v>200000</v>
      </c>
      <c r="L327" s="87">
        <f t="shared" si="334"/>
        <v>215899.4</v>
      </c>
      <c r="M327" s="87">
        <f t="shared" si="334"/>
        <v>215899.4</v>
      </c>
      <c r="N327" s="177">
        <f aca="true" t="shared" si="344" ref="N327:N333">M327/L327</f>
        <v>1</v>
      </c>
      <c r="O327" s="87">
        <f>SUM(O328)</f>
        <v>0</v>
      </c>
      <c r="P327" s="87">
        <f t="shared" si="335"/>
        <v>0</v>
      </c>
      <c r="Q327" s="87">
        <f t="shared" si="335"/>
        <v>0</v>
      </c>
      <c r="R327" s="189" t="e">
        <f aca="true" t="shared" si="345" ref="R327:R333">Q327/P327</f>
        <v>#DIV/0!</v>
      </c>
      <c r="S327" s="87">
        <f>SUM(S328)</f>
        <v>0</v>
      </c>
      <c r="T327" s="87">
        <f t="shared" si="336"/>
        <v>0</v>
      </c>
      <c r="U327" s="87">
        <f t="shared" si="336"/>
        <v>0</v>
      </c>
      <c r="V327" s="177" t="e">
        <f aca="true" t="shared" si="346" ref="V327:V333">U327/T327</f>
        <v>#DIV/0!</v>
      </c>
      <c r="W327" s="87">
        <f>SUM(W328)</f>
        <v>110000</v>
      </c>
      <c r="X327" s="87">
        <f t="shared" si="337"/>
        <v>99615</v>
      </c>
      <c r="Y327" s="87">
        <f t="shared" si="337"/>
        <v>99613.41</v>
      </c>
      <c r="Z327" s="177">
        <f aca="true" t="shared" si="347" ref="Z327:Z333">Y327/X327</f>
        <v>0.9999840385484114</v>
      </c>
      <c r="AA327" s="87">
        <f>SUM(AA328)</f>
        <v>0</v>
      </c>
      <c r="AB327" s="87">
        <f t="shared" si="338"/>
        <v>0</v>
      </c>
      <c r="AC327" s="87">
        <f t="shared" si="338"/>
        <v>0</v>
      </c>
      <c r="AD327" s="177" t="e">
        <f aca="true" t="shared" si="348" ref="AD327:AD333">AC327/AB327</f>
        <v>#DIV/0!</v>
      </c>
      <c r="AE327" s="87">
        <f>SUM(AE328)</f>
        <v>0</v>
      </c>
      <c r="AF327" s="87">
        <f>SUM(AF328)</f>
        <v>0</v>
      </c>
      <c r="AG327" s="87">
        <f>C327</f>
        <v>310000</v>
      </c>
      <c r="AH327" s="87">
        <f>AG327</f>
        <v>310000</v>
      </c>
    </row>
    <row r="328" spans="1:34" s="84" customFormat="1" ht="25.5">
      <c r="A328" s="109">
        <v>372</v>
      </c>
      <c r="B328" s="83" t="s">
        <v>114</v>
      </c>
      <c r="C328" s="87">
        <f t="shared" si="339"/>
        <v>310000</v>
      </c>
      <c r="D328" s="87">
        <f t="shared" si="340"/>
        <v>315514.4</v>
      </c>
      <c r="E328" s="87">
        <f t="shared" si="341"/>
        <v>315512.81</v>
      </c>
      <c r="F328" s="177">
        <f t="shared" si="342"/>
        <v>0.9999949606103555</v>
      </c>
      <c r="G328" s="87">
        <f>SUM(G329)</f>
        <v>0</v>
      </c>
      <c r="H328" s="87">
        <f t="shared" si="333"/>
        <v>0</v>
      </c>
      <c r="I328" s="87">
        <f t="shared" si="333"/>
        <v>0</v>
      </c>
      <c r="J328" s="177" t="e">
        <f t="shared" si="343"/>
        <v>#DIV/0!</v>
      </c>
      <c r="K328" s="87">
        <f t="shared" si="334"/>
        <v>200000</v>
      </c>
      <c r="L328" s="87">
        <f t="shared" si="334"/>
        <v>215899.4</v>
      </c>
      <c r="M328" s="87">
        <f t="shared" si="334"/>
        <v>215899.4</v>
      </c>
      <c r="N328" s="177">
        <f t="shared" si="344"/>
        <v>1</v>
      </c>
      <c r="O328" s="87">
        <f>SUM(O329)</f>
        <v>0</v>
      </c>
      <c r="P328" s="87">
        <f t="shared" si="335"/>
        <v>0</v>
      </c>
      <c r="Q328" s="87">
        <f t="shared" si="335"/>
        <v>0</v>
      </c>
      <c r="R328" s="189" t="e">
        <f t="shared" si="345"/>
        <v>#DIV/0!</v>
      </c>
      <c r="S328" s="87">
        <f>SUM(S329)</f>
        <v>0</v>
      </c>
      <c r="T328" s="87">
        <f t="shared" si="336"/>
        <v>0</v>
      </c>
      <c r="U328" s="87">
        <f t="shared" si="336"/>
        <v>0</v>
      </c>
      <c r="V328" s="177" t="e">
        <f t="shared" si="346"/>
        <v>#DIV/0!</v>
      </c>
      <c r="W328" s="87">
        <f>SUM(W329)</f>
        <v>110000</v>
      </c>
      <c r="X328" s="87">
        <f t="shared" si="337"/>
        <v>99615</v>
      </c>
      <c r="Y328" s="87">
        <f t="shared" si="337"/>
        <v>99613.41</v>
      </c>
      <c r="Z328" s="177">
        <f t="shared" si="347"/>
        <v>0.9999840385484114</v>
      </c>
      <c r="AA328" s="87">
        <f>SUM(AA329)</f>
        <v>0</v>
      </c>
      <c r="AB328" s="87">
        <f t="shared" si="338"/>
        <v>0</v>
      </c>
      <c r="AC328" s="87">
        <f t="shared" si="338"/>
        <v>0</v>
      </c>
      <c r="AD328" s="177" t="e">
        <f t="shared" si="348"/>
        <v>#DIV/0!</v>
      </c>
      <c r="AE328" s="87">
        <f>SUM(AE329)</f>
        <v>0</v>
      </c>
      <c r="AF328" s="87">
        <f>SUM(AF329)</f>
        <v>0</v>
      </c>
      <c r="AG328" s="87">
        <f>SUM(AG329)</f>
        <v>0</v>
      </c>
      <c r="AH328" s="87">
        <f>SUM(AH329)</f>
        <v>0</v>
      </c>
    </row>
    <row r="329" spans="1:34" ht="25.5">
      <c r="A329" s="108">
        <v>3722</v>
      </c>
      <c r="B329" s="76" t="s">
        <v>125</v>
      </c>
      <c r="C329" s="88">
        <f t="shared" si="339"/>
        <v>310000</v>
      </c>
      <c r="D329" s="88">
        <f t="shared" si="340"/>
        <v>315514.4</v>
      </c>
      <c r="E329" s="88">
        <f t="shared" si="341"/>
        <v>315512.81</v>
      </c>
      <c r="F329" s="177">
        <f t="shared" si="342"/>
        <v>0.9999949606103555</v>
      </c>
      <c r="G329" s="88"/>
      <c r="H329" s="88"/>
      <c r="I329" s="88"/>
      <c r="J329" s="177" t="e">
        <f t="shared" si="343"/>
        <v>#DIV/0!</v>
      </c>
      <c r="K329" s="88">
        <v>200000</v>
      </c>
      <c r="L329" s="88">
        <v>215899.4</v>
      </c>
      <c r="M329" s="88">
        <v>215899.4</v>
      </c>
      <c r="N329" s="177">
        <f t="shared" si="344"/>
        <v>1</v>
      </c>
      <c r="O329" s="88"/>
      <c r="P329" s="88"/>
      <c r="Q329" s="88"/>
      <c r="R329" s="189" t="e">
        <f t="shared" si="345"/>
        <v>#DIV/0!</v>
      </c>
      <c r="S329" s="88"/>
      <c r="T329" s="88"/>
      <c r="U329" s="88"/>
      <c r="V329" s="177" t="e">
        <f t="shared" si="346"/>
        <v>#DIV/0!</v>
      </c>
      <c r="W329" s="88">
        <v>110000</v>
      </c>
      <c r="X329" s="88">
        <v>99615</v>
      </c>
      <c r="Y329" s="88">
        <v>99613.41</v>
      </c>
      <c r="Z329" s="177">
        <f t="shared" si="347"/>
        <v>0.9999840385484114</v>
      </c>
      <c r="AA329" s="88"/>
      <c r="AB329" s="88"/>
      <c r="AC329" s="88"/>
      <c r="AD329" s="177" t="e">
        <f t="shared" si="348"/>
        <v>#DIV/0!</v>
      </c>
      <c r="AE329" s="88"/>
      <c r="AF329" s="88"/>
      <c r="AG329" s="88"/>
      <c r="AH329" s="88"/>
    </row>
    <row r="330" spans="1:34" s="84" customFormat="1" ht="25.5">
      <c r="A330" s="109">
        <v>4</v>
      </c>
      <c r="B330" s="95" t="s">
        <v>24</v>
      </c>
      <c r="C330" s="87">
        <f t="shared" si="339"/>
        <v>200000</v>
      </c>
      <c r="D330" s="87">
        <f t="shared" si="340"/>
        <v>57408.84</v>
      </c>
      <c r="E330" s="87">
        <f t="shared" si="341"/>
        <v>57408.84</v>
      </c>
      <c r="F330" s="177">
        <f t="shared" si="342"/>
        <v>1</v>
      </c>
      <c r="G330" s="87">
        <f>SUM(G331)</f>
        <v>0</v>
      </c>
      <c r="H330" s="87">
        <f aca="true" t="shared" si="349" ref="H330:I332">SUM(H331)</f>
        <v>0</v>
      </c>
      <c r="I330" s="87">
        <f t="shared" si="349"/>
        <v>0</v>
      </c>
      <c r="J330" s="177" t="e">
        <f t="shared" si="343"/>
        <v>#DIV/0!</v>
      </c>
      <c r="K330" s="87">
        <f>SUM(K331)</f>
        <v>200000</v>
      </c>
      <c r="L330" s="87">
        <f aca="true" t="shared" si="350" ref="L330:M332">SUM(L331)</f>
        <v>57408.84</v>
      </c>
      <c r="M330" s="87">
        <f t="shared" si="350"/>
        <v>57408.84</v>
      </c>
      <c r="N330" s="177">
        <f t="shared" si="344"/>
        <v>1</v>
      </c>
      <c r="O330" s="87">
        <f>SUM(O331)</f>
        <v>0</v>
      </c>
      <c r="P330" s="87">
        <f aca="true" t="shared" si="351" ref="P330:Q332">SUM(P331)</f>
        <v>0</v>
      </c>
      <c r="Q330" s="87">
        <f t="shared" si="351"/>
        <v>0</v>
      </c>
      <c r="R330" s="189" t="e">
        <f t="shared" si="345"/>
        <v>#DIV/0!</v>
      </c>
      <c r="S330" s="87">
        <f>SUM(S331)</f>
        <v>0</v>
      </c>
      <c r="T330" s="87">
        <f aca="true" t="shared" si="352" ref="T330:U332">SUM(T331)</f>
        <v>0</v>
      </c>
      <c r="U330" s="87">
        <f t="shared" si="352"/>
        <v>0</v>
      </c>
      <c r="V330" s="177" t="e">
        <f t="shared" si="346"/>
        <v>#DIV/0!</v>
      </c>
      <c r="W330" s="87">
        <f>SUM(W331)</f>
        <v>0</v>
      </c>
      <c r="X330" s="87">
        <f aca="true" t="shared" si="353" ref="X330:Y332">SUM(X331)</f>
        <v>0</v>
      </c>
      <c r="Y330" s="87">
        <f t="shared" si="353"/>
        <v>0</v>
      </c>
      <c r="Z330" s="177" t="e">
        <f t="shared" si="347"/>
        <v>#DIV/0!</v>
      </c>
      <c r="AA330" s="87">
        <f>SUM(AA331)</f>
        <v>0</v>
      </c>
      <c r="AB330" s="87">
        <f aca="true" t="shared" si="354" ref="AB330:AC332">SUM(AB331)</f>
        <v>0</v>
      </c>
      <c r="AC330" s="87">
        <f t="shared" si="354"/>
        <v>0</v>
      </c>
      <c r="AD330" s="177" t="e">
        <f t="shared" si="348"/>
        <v>#DIV/0!</v>
      </c>
      <c r="AE330" s="87">
        <f>SUM(AE331)</f>
        <v>0</v>
      </c>
      <c r="AF330" s="87">
        <f>SUM(AF331)</f>
        <v>0</v>
      </c>
      <c r="AG330" s="87">
        <f>SUM(AG331)</f>
        <v>200000</v>
      </c>
      <c r="AH330" s="87">
        <f>SUM(AH331)</f>
        <v>200000</v>
      </c>
    </row>
    <row r="331" spans="1:34" s="84" customFormat="1" ht="25.5">
      <c r="A331" s="109">
        <v>42</v>
      </c>
      <c r="B331" s="95" t="s">
        <v>120</v>
      </c>
      <c r="C331" s="87">
        <f t="shared" si="339"/>
        <v>200000</v>
      </c>
      <c r="D331" s="87">
        <f t="shared" si="340"/>
        <v>57408.84</v>
      </c>
      <c r="E331" s="87">
        <f t="shared" si="341"/>
        <v>57408.84</v>
      </c>
      <c r="F331" s="177">
        <f t="shared" si="342"/>
        <v>1</v>
      </c>
      <c r="G331" s="87">
        <f>SUM(G332)</f>
        <v>0</v>
      </c>
      <c r="H331" s="87">
        <f t="shared" si="349"/>
        <v>0</v>
      </c>
      <c r="I331" s="87">
        <f t="shared" si="349"/>
        <v>0</v>
      </c>
      <c r="J331" s="177" t="e">
        <f t="shared" si="343"/>
        <v>#DIV/0!</v>
      </c>
      <c r="K331" s="87">
        <f>SUM(K332)</f>
        <v>200000</v>
      </c>
      <c r="L331" s="87">
        <f t="shared" si="350"/>
        <v>57408.84</v>
      </c>
      <c r="M331" s="87">
        <f t="shared" si="350"/>
        <v>57408.84</v>
      </c>
      <c r="N331" s="177">
        <f t="shared" si="344"/>
        <v>1</v>
      </c>
      <c r="O331" s="87">
        <f>SUM(O332)</f>
        <v>0</v>
      </c>
      <c r="P331" s="87">
        <f t="shared" si="351"/>
        <v>0</v>
      </c>
      <c r="Q331" s="87">
        <f t="shared" si="351"/>
        <v>0</v>
      </c>
      <c r="R331" s="189" t="e">
        <f t="shared" si="345"/>
        <v>#DIV/0!</v>
      </c>
      <c r="S331" s="87">
        <f>SUM(S332)</f>
        <v>0</v>
      </c>
      <c r="T331" s="87">
        <f t="shared" si="352"/>
        <v>0</v>
      </c>
      <c r="U331" s="87">
        <f t="shared" si="352"/>
        <v>0</v>
      </c>
      <c r="V331" s="177" t="e">
        <f t="shared" si="346"/>
        <v>#DIV/0!</v>
      </c>
      <c r="W331" s="87">
        <f>SUM(W332)</f>
        <v>0</v>
      </c>
      <c r="X331" s="87">
        <f t="shared" si="353"/>
        <v>0</v>
      </c>
      <c r="Y331" s="87">
        <f t="shared" si="353"/>
        <v>0</v>
      </c>
      <c r="Z331" s="177" t="e">
        <f t="shared" si="347"/>
        <v>#DIV/0!</v>
      </c>
      <c r="AA331" s="87">
        <f>SUM(AA332)</f>
        <v>0</v>
      </c>
      <c r="AB331" s="87">
        <f t="shared" si="354"/>
        <v>0</v>
      </c>
      <c r="AC331" s="87">
        <f t="shared" si="354"/>
        <v>0</v>
      </c>
      <c r="AD331" s="177" t="e">
        <f t="shared" si="348"/>
        <v>#DIV/0!</v>
      </c>
      <c r="AE331" s="87">
        <f>SUM(AE332)</f>
        <v>0</v>
      </c>
      <c r="AF331" s="87">
        <f>SUM(AF332)</f>
        <v>0</v>
      </c>
      <c r="AG331" s="87">
        <f>C331</f>
        <v>200000</v>
      </c>
      <c r="AH331" s="87">
        <f>AG331</f>
        <v>200000</v>
      </c>
    </row>
    <row r="332" spans="1:34" s="84" customFormat="1" ht="25.5">
      <c r="A332" s="109">
        <v>424</v>
      </c>
      <c r="B332" s="83" t="s">
        <v>130</v>
      </c>
      <c r="C332" s="87">
        <f t="shared" si="339"/>
        <v>200000</v>
      </c>
      <c r="D332" s="87">
        <f t="shared" si="340"/>
        <v>57408.84</v>
      </c>
      <c r="E332" s="87">
        <f t="shared" si="341"/>
        <v>57408.84</v>
      </c>
      <c r="F332" s="177">
        <f t="shared" si="342"/>
        <v>1</v>
      </c>
      <c r="G332" s="87">
        <f>SUM(G333)</f>
        <v>0</v>
      </c>
      <c r="H332" s="87">
        <f t="shared" si="349"/>
        <v>0</v>
      </c>
      <c r="I332" s="87">
        <f t="shared" si="349"/>
        <v>0</v>
      </c>
      <c r="J332" s="177" t="e">
        <f t="shared" si="343"/>
        <v>#DIV/0!</v>
      </c>
      <c r="K332" s="87">
        <f>SUM(K333)</f>
        <v>200000</v>
      </c>
      <c r="L332" s="87">
        <f t="shared" si="350"/>
        <v>57408.84</v>
      </c>
      <c r="M332" s="87">
        <f t="shared" si="350"/>
        <v>57408.84</v>
      </c>
      <c r="N332" s="177">
        <f t="shared" si="344"/>
        <v>1</v>
      </c>
      <c r="O332" s="87">
        <f>SUM(O333)</f>
        <v>0</v>
      </c>
      <c r="P332" s="87">
        <f t="shared" si="351"/>
        <v>0</v>
      </c>
      <c r="Q332" s="87">
        <f t="shared" si="351"/>
        <v>0</v>
      </c>
      <c r="R332" s="189" t="e">
        <f t="shared" si="345"/>
        <v>#DIV/0!</v>
      </c>
      <c r="S332" s="87">
        <f>SUM(S333)</f>
        <v>0</v>
      </c>
      <c r="T332" s="87">
        <f t="shared" si="352"/>
        <v>0</v>
      </c>
      <c r="U332" s="87">
        <f t="shared" si="352"/>
        <v>0</v>
      </c>
      <c r="V332" s="177" t="e">
        <f t="shared" si="346"/>
        <v>#DIV/0!</v>
      </c>
      <c r="W332" s="87">
        <f>SUM(W333)</f>
        <v>0</v>
      </c>
      <c r="X332" s="87">
        <f t="shared" si="353"/>
        <v>0</v>
      </c>
      <c r="Y332" s="87">
        <f t="shared" si="353"/>
        <v>0</v>
      </c>
      <c r="Z332" s="177" t="e">
        <f t="shared" si="347"/>
        <v>#DIV/0!</v>
      </c>
      <c r="AA332" s="87">
        <f>SUM(AA333)</f>
        <v>0</v>
      </c>
      <c r="AB332" s="87">
        <f t="shared" si="354"/>
        <v>0</v>
      </c>
      <c r="AC332" s="87">
        <f t="shared" si="354"/>
        <v>0</v>
      </c>
      <c r="AD332" s="177" t="e">
        <f t="shared" si="348"/>
        <v>#DIV/0!</v>
      </c>
      <c r="AE332" s="87">
        <f>SUM(AE333)</f>
        <v>0</v>
      </c>
      <c r="AF332" s="87">
        <f>SUM(AF333)</f>
        <v>0</v>
      </c>
      <c r="AG332" s="87">
        <f>SUM(AG333)</f>
        <v>0</v>
      </c>
      <c r="AH332" s="87">
        <f>SUM(AH333)</f>
        <v>0</v>
      </c>
    </row>
    <row r="333" spans="1:34" ht="12.75">
      <c r="A333" s="108">
        <v>4241</v>
      </c>
      <c r="B333" s="76" t="s">
        <v>141</v>
      </c>
      <c r="C333" s="88">
        <f t="shared" si="339"/>
        <v>200000</v>
      </c>
      <c r="D333" s="88">
        <f t="shared" si="340"/>
        <v>57408.84</v>
      </c>
      <c r="E333" s="88">
        <f t="shared" si="341"/>
        <v>57408.84</v>
      </c>
      <c r="F333" s="177">
        <f t="shared" si="342"/>
        <v>1</v>
      </c>
      <c r="G333" s="88"/>
      <c r="H333" s="88"/>
      <c r="I333" s="88"/>
      <c r="J333" s="177" t="e">
        <f t="shared" si="343"/>
        <v>#DIV/0!</v>
      </c>
      <c r="K333" s="88">
        <v>200000</v>
      </c>
      <c r="L333" s="88">
        <v>57408.84</v>
      </c>
      <c r="M333" s="88">
        <v>57408.84</v>
      </c>
      <c r="N333" s="177">
        <f t="shared" si="344"/>
        <v>1</v>
      </c>
      <c r="O333" s="88"/>
      <c r="P333" s="88"/>
      <c r="Q333" s="88"/>
      <c r="R333" s="189" t="e">
        <f t="shared" si="345"/>
        <v>#DIV/0!</v>
      </c>
      <c r="S333" s="88"/>
      <c r="T333" s="88"/>
      <c r="U333" s="88"/>
      <c r="V333" s="177" t="e">
        <f t="shared" si="346"/>
        <v>#DIV/0!</v>
      </c>
      <c r="W333" s="88"/>
      <c r="X333" s="88"/>
      <c r="Y333" s="88"/>
      <c r="Z333" s="177" t="e">
        <f t="shared" si="347"/>
        <v>#DIV/0!</v>
      </c>
      <c r="AA333" s="88"/>
      <c r="AB333" s="88"/>
      <c r="AC333" s="88"/>
      <c r="AD333" s="177" t="e">
        <f t="shared" si="348"/>
        <v>#DIV/0!</v>
      </c>
      <c r="AE333" s="88"/>
      <c r="AF333" s="88"/>
      <c r="AG333" s="88"/>
      <c r="AH333" s="88"/>
    </row>
    <row r="334" spans="1:34" ht="51">
      <c r="A334" s="107" t="s">
        <v>90</v>
      </c>
      <c r="B334" s="91" t="s">
        <v>91</v>
      </c>
      <c r="C334" s="92">
        <f>SUM(C335)</f>
        <v>0</v>
      </c>
      <c r="D334" s="92">
        <f>H334+L334+P334+T334+X334+AB334</f>
        <v>0</v>
      </c>
      <c r="E334" s="92"/>
      <c r="F334" s="176"/>
      <c r="G334" s="92">
        <f>SUM(G335)</f>
        <v>0</v>
      </c>
      <c r="H334" s="92">
        <f aca="true" t="shared" si="355" ref="H334:I337">SUM(H335)</f>
        <v>0</v>
      </c>
      <c r="I334" s="92">
        <f t="shared" si="355"/>
        <v>0</v>
      </c>
      <c r="J334" s="176"/>
      <c r="K334" s="92">
        <f>SUM(K335)</f>
        <v>0</v>
      </c>
      <c r="L334" s="92">
        <f aca="true" t="shared" si="356" ref="L334:M337">SUM(L335)</f>
        <v>0</v>
      </c>
      <c r="M334" s="92">
        <f t="shared" si="356"/>
        <v>0</v>
      </c>
      <c r="N334" s="176" t="e">
        <f>M334/L334</f>
        <v>#DIV/0!</v>
      </c>
      <c r="O334" s="92">
        <f>SUM(O335)</f>
        <v>0</v>
      </c>
      <c r="P334" s="92">
        <f aca="true" t="shared" si="357" ref="P334:Q337">SUM(P335)</f>
        <v>0</v>
      </c>
      <c r="Q334" s="92">
        <f t="shared" si="357"/>
        <v>0</v>
      </c>
      <c r="R334" s="188" t="e">
        <f>Q334/P334</f>
        <v>#DIV/0!</v>
      </c>
      <c r="S334" s="92">
        <f>SUM(S335)</f>
        <v>0</v>
      </c>
      <c r="T334" s="92">
        <f aca="true" t="shared" si="358" ref="T334:U337">SUM(T335)</f>
        <v>0</v>
      </c>
      <c r="U334" s="92">
        <f t="shared" si="358"/>
        <v>0</v>
      </c>
      <c r="V334" s="176" t="e">
        <f>U334/T334</f>
        <v>#DIV/0!</v>
      </c>
      <c r="W334" s="92">
        <f>SUM(W335)</f>
        <v>0</v>
      </c>
      <c r="X334" s="92">
        <f aca="true" t="shared" si="359" ref="X334:Y337">SUM(X335)</f>
        <v>0</v>
      </c>
      <c r="Y334" s="92">
        <f t="shared" si="359"/>
        <v>0</v>
      </c>
      <c r="Z334" s="176" t="e">
        <f>Y334/X334</f>
        <v>#DIV/0!</v>
      </c>
      <c r="AA334" s="92">
        <f>SUM(AA335)</f>
        <v>0</v>
      </c>
      <c r="AB334" s="92">
        <f aca="true" t="shared" si="360" ref="AB334:AC337">SUM(AB335)</f>
        <v>0</v>
      </c>
      <c r="AC334" s="92">
        <f t="shared" si="360"/>
        <v>0</v>
      </c>
      <c r="AD334" s="176" t="e">
        <f>AC334/AB334</f>
        <v>#DIV/0!</v>
      </c>
      <c r="AE334" s="92">
        <f aca="true" t="shared" si="361" ref="AE334:AH337">SUM(AE335)</f>
        <v>0</v>
      </c>
      <c r="AF334" s="92">
        <f t="shared" si="361"/>
        <v>0</v>
      </c>
      <c r="AG334" s="92">
        <f t="shared" si="361"/>
        <v>0</v>
      </c>
      <c r="AH334" s="92">
        <f t="shared" si="361"/>
        <v>0</v>
      </c>
    </row>
    <row r="335" spans="1:34" s="84" customFormat="1" ht="12.75">
      <c r="A335" s="54">
        <v>3</v>
      </c>
      <c r="B335" s="82" t="s">
        <v>34</v>
      </c>
      <c r="C335" s="86">
        <f>SUM(C336)</f>
        <v>0</v>
      </c>
      <c r="D335" s="86">
        <f>H335+L335+P335+T335+X335+AB335</f>
        <v>0</v>
      </c>
      <c r="E335" s="86"/>
      <c r="F335" s="177"/>
      <c r="G335" s="86">
        <f>SUM(G336)</f>
        <v>0</v>
      </c>
      <c r="H335" s="86">
        <f t="shared" si="355"/>
        <v>0</v>
      </c>
      <c r="I335" s="86">
        <f t="shared" si="355"/>
        <v>0</v>
      </c>
      <c r="J335" s="177"/>
      <c r="K335" s="86">
        <f>SUM(K336)</f>
        <v>0</v>
      </c>
      <c r="L335" s="86">
        <f t="shared" si="356"/>
        <v>0</v>
      </c>
      <c r="M335" s="86">
        <f t="shared" si="356"/>
        <v>0</v>
      </c>
      <c r="N335" s="177" t="e">
        <f>M335/L335</f>
        <v>#DIV/0!</v>
      </c>
      <c r="O335" s="86">
        <f>SUM(O336)</f>
        <v>0</v>
      </c>
      <c r="P335" s="86">
        <f t="shared" si="357"/>
        <v>0</v>
      </c>
      <c r="Q335" s="86">
        <f t="shared" si="357"/>
        <v>0</v>
      </c>
      <c r="R335" s="189" t="e">
        <f>Q335/P335</f>
        <v>#DIV/0!</v>
      </c>
      <c r="S335" s="86">
        <f>SUM(S336)</f>
        <v>0</v>
      </c>
      <c r="T335" s="86">
        <f t="shared" si="358"/>
        <v>0</v>
      </c>
      <c r="U335" s="86">
        <f t="shared" si="358"/>
        <v>0</v>
      </c>
      <c r="V335" s="177" t="e">
        <f>U335/T335</f>
        <v>#DIV/0!</v>
      </c>
      <c r="W335" s="86">
        <f>SUM(W336)</f>
        <v>0</v>
      </c>
      <c r="X335" s="86">
        <f t="shared" si="359"/>
        <v>0</v>
      </c>
      <c r="Y335" s="86">
        <f t="shared" si="359"/>
        <v>0</v>
      </c>
      <c r="Z335" s="177" t="e">
        <f>Y335/X335</f>
        <v>#DIV/0!</v>
      </c>
      <c r="AA335" s="86">
        <f>SUM(AA336)</f>
        <v>0</v>
      </c>
      <c r="AB335" s="86">
        <f t="shared" si="360"/>
        <v>0</v>
      </c>
      <c r="AC335" s="86">
        <f t="shared" si="360"/>
        <v>0</v>
      </c>
      <c r="AD335" s="177" t="e">
        <f>AC335/AB335</f>
        <v>#DIV/0!</v>
      </c>
      <c r="AE335" s="86">
        <f t="shared" si="361"/>
        <v>0</v>
      </c>
      <c r="AF335" s="86">
        <f t="shared" si="361"/>
        <v>0</v>
      </c>
      <c r="AG335" s="86">
        <f t="shared" si="361"/>
        <v>0</v>
      </c>
      <c r="AH335" s="86">
        <f t="shared" si="361"/>
        <v>0</v>
      </c>
    </row>
    <row r="336" spans="1:34" s="84" customFormat="1" ht="12.75">
      <c r="A336" s="54">
        <v>32</v>
      </c>
      <c r="B336" s="82" t="s">
        <v>18</v>
      </c>
      <c r="C336" s="86">
        <f>SUM(C337)</f>
        <v>0</v>
      </c>
      <c r="D336" s="86">
        <f>H336+L336+P336+T336+X336+AB336</f>
        <v>0</v>
      </c>
      <c r="E336" s="86"/>
      <c r="F336" s="177"/>
      <c r="G336" s="86">
        <f>SUM(G337)</f>
        <v>0</v>
      </c>
      <c r="H336" s="86">
        <f t="shared" si="355"/>
        <v>0</v>
      </c>
      <c r="I336" s="86">
        <f t="shared" si="355"/>
        <v>0</v>
      </c>
      <c r="J336" s="177"/>
      <c r="K336" s="86">
        <f>SUM(K337)</f>
        <v>0</v>
      </c>
      <c r="L336" s="86">
        <f t="shared" si="356"/>
        <v>0</v>
      </c>
      <c r="M336" s="86">
        <f t="shared" si="356"/>
        <v>0</v>
      </c>
      <c r="N336" s="177" t="e">
        <f>M336/L336</f>
        <v>#DIV/0!</v>
      </c>
      <c r="O336" s="86">
        <f>SUM(O337)</f>
        <v>0</v>
      </c>
      <c r="P336" s="86">
        <f t="shared" si="357"/>
        <v>0</v>
      </c>
      <c r="Q336" s="86">
        <f t="shared" si="357"/>
        <v>0</v>
      </c>
      <c r="R336" s="189" t="e">
        <f>Q336/P336</f>
        <v>#DIV/0!</v>
      </c>
      <c r="S336" s="86">
        <f>SUM(S337)</f>
        <v>0</v>
      </c>
      <c r="T336" s="86">
        <f t="shared" si="358"/>
        <v>0</v>
      </c>
      <c r="U336" s="86">
        <f t="shared" si="358"/>
        <v>0</v>
      </c>
      <c r="V336" s="177" t="e">
        <f>U336/T336</f>
        <v>#DIV/0!</v>
      </c>
      <c r="W336" s="86">
        <f>SUM(W337)</f>
        <v>0</v>
      </c>
      <c r="X336" s="86">
        <f t="shared" si="359"/>
        <v>0</v>
      </c>
      <c r="Y336" s="86">
        <f t="shared" si="359"/>
        <v>0</v>
      </c>
      <c r="Z336" s="177" t="e">
        <f>Y336/X336</f>
        <v>#DIV/0!</v>
      </c>
      <c r="AA336" s="86">
        <f>SUM(AA337)</f>
        <v>0</v>
      </c>
      <c r="AB336" s="86">
        <f t="shared" si="360"/>
        <v>0</v>
      </c>
      <c r="AC336" s="86">
        <f t="shared" si="360"/>
        <v>0</v>
      </c>
      <c r="AD336" s="177" t="e">
        <f>AC336/AB336</f>
        <v>#DIV/0!</v>
      </c>
      <c r="AE336" s="86">
        <f t="shared" si="361"/>
        <v>0</v>
      </c>
      <c r="AF336" s="86">
        <f t="shared" si="361"/>
        <v>0</v>
      </c>
      <c r="AG336" s="86">
        <f t="shared" si="361"/>
        <v>0</v>
      </c>
      <c r="AH336" s="86">
        <f t="shared" si="361"/>
        <v>0</v>
      </c>
    </row>
    <row r="337" spans="1:34" s="84" customFormat="1" ht="25.5">
      <c r="A337" s="54">
        <v>329</v>
      </c>
      <c r="B337" s="82" t="s">
        <v>105</v>
      </c>
      <c r="C337" s="86">
        <f>SUM(C338)</f>
        <v>0</v>
      </c>
      <c r="D337" s="86">
        <f>H337+L337+P337+T337+X337+AB337</f>
        <v>0</v>
      </c>
      <c r="E337" s="86"/>
      <c r="F337" s="177"/>
      <c r="G337" s="86">
        <f>SUM(G338)</f>
        <v>0</v>
      </c>
      <c r="H337" s="86">
        <f t="shared" si="355"/>
        <v>0</v>
      </c>
      <c r="I337" s="86">
        <f t="shared" si="355"/>
        <v>0</v>
      </c>
      <c r="J337" s="177"/>
      <c r="K337" s="86">
        <f>SUM(K338)</f>
        <v>0</v>
      </c>
      <c r="L337" s="86">
        <f t="shared" si="356"/>
        <v>0</v>
      </c>
      <c r="M337" s="86">
        <f t="shared" si="356"/>
        <v>0</v>
      </c>
      <c r="N337" s="177" t="e">
        <f>M337/L337</f>
        <v>#DIV/0!</v>
      </c>
      <c r="O337" s="86">
        <f>SUM(O338)</f>
        <v>0</v>
      </c>
      <c r="P337" s="86">
        <f t="shared" si="357"/>
        <v>0</v>
      </c>
      <c r="Q337" s="86">
        <f t="shared" si="357"/>
        <v>0</v>
      </c>
      <c r="R337" s="189" t="e">
        <f>Q337/P337</f>
        <v>#DIV/0!</v>
      </c>
      <c r="S337" s="86">
        <f>SUM(S338)</f>
        <v>0</v>
      </c>
      <c r="T337" s="86">
        <f t="shared" si="358"/>
        <v>0</v>
      </c>
      <c r="U337" s="86">
        <f t="shared" si="358"/>
        <v>0</v>
      </c>
      <c r="V337" s="177" t="e">
        <f>U337/T337</f>
        <v>#DIV/0!</v>
      </c>
      <c r="W337" s="86">
        <f>SUM(W338)</f>
        <v>0</v>
      </c>
      <c r="X337" s="86">
        <f t="shared" si="359"/>
        <v>0</v>
      </c>
      <c r="Y337" s="86">
        <f t="shared" si="359"/>
        <v>0</v>
      </c>
      <c r="Z337" s="177" t="e">
        <f>Y337/X337</f>
        <v>#DIV/0!</v>
      </c>
      <c r="AA337" s="86">
        <f>SUM(AA338)</f>
        <v>0</v>
      </c>
      <c r="AB337" s="86">
        <f t="shared" si="360"/>
        <v>0</v>
      </c>
      <c r="AC337" s="86">
        <f t="shared" si="360"/>
        <v>0</v>
      </c>
      <c r="AD337" s="177" t="e">
        <f>AC337/AB337</f>
        <v>#DIV/0!</v>
      </c>
      <c r="AE337" s="86">
        <f t="shared" si="361"/>
        <v>0</v>
      </c>
      <c r="AF337" s="86">
        <f t="shared" si="361"/>
        <v>0</v>
      </c>
      <c r="AG337" s="86">
        <f t="shared" si="361"/>
        <v>0</v>
      </c>
      <c r="AH337" s="86">
        <f t="shared" si="361"/>
        <v>0</v>
      </c>
    </row>
    <row r="338" spans="1:34" ht="12.75">
      <c r="A338" s="108">
        <v>3299</v>
      </c>
      <c r="B338" s="76" t="s">
        <v>105</v>
      </c>
      <c r="C338" s="88">
        <v>0</v>
      </c>
      <c r="D338" s="88">
        <f>H338+L338+P338+T338+X338+AB338</f>
        <v>0</v>
      </c>
      <c r="E338" s="88"/>
      <c r="F338" s="178"/>
      <c r="G338" s="88">
        <v>0</v>
      </c>
      <c r="H338" s="88">
        <v>0</v>
      </c>
      <c r="I338" s="88">
        <v>0</v>
      </c>
      <c r="J338" s="178"/>
      <c r="K338" s="88">
        <v>0</v>
      </c>
      <c r="L338" s="88">
        <v>0</v>
      </c>
      <c r="M338" s="88">
        <v>0</v>
      </c>
      <c r="N338" s="177" t="e">
        <f>M338/L338</f>
        <v>#DIV/0!</v>
      </c>
      <c r="O338" s="88">
        <v>0</v>
      </c>
      <c r="P338" s="88">
        <v>0</v>
      </c>
      <c r="Q338" s="88">
        <v>0</v>
      </c>
      <c r="R338" s="189" t="e">
        <f>Q338/P338</f>
        <v>#DIV/0!</v>
      </c>
      <c r="S338" s="88">
        <v>0</v>
      </c>
      <c r="T338" s="88">
        <v>0</v>
      </c>
      <c r="U338" s="88">
        <v>0</v>
      </c>
      <c r="V338" s="177" t="e">
        <f>U338/T338</f>
        <v>#DIV/0!</v>
      </c>
      <c r="W338" s="88">
        <v>0</v>
      </c>
      <c r="X338" s="88">
        <v>0</v>
      </c>
      <c r="Y338" s="88">
        <v>0</v>
      </c>
      <c r="Z338" s="177" t="e">
        <f>Y338/X338</f>
        <v>#DIV/0!</v>
      </c>
      <c r="AA338" s="88">
        <v>0</v>
      </c>
      <c r="AB338" s="88">
        <v>0</v>
      </c>
      <c r="AC338" s="88">
        <v>0</v>
      </c>
      <c r="AD338" s="177" t="e">
        <f>AC338/AB338</f>
        <v>#DIV/0!</v>
      </c>
      <c r="AE338" s="88"/>
      <c r="AF338" s="88"/>
      <c r="AG338" s="88"/>
      <c r="AH338" s="88"/>
    </row>
  </sheetData>
  <sheetProtection/>
  <mergeCells count="1">
    <mergeCell ref="A1:A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Melita</cp:lastModifiedBy>
  <cp:lastPrinted>2021-12-28T12:11:44Z</cp:lastPrinted>
  <dcterms:created xsi:type="dcterms:W3CDTF">2013-09-11T11:00:21Z</dcterms:created>
  <dcterms:modified xsi:type="dcterms:W3CDTF">2021-12-29T08:44:10Z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