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firstSheet="1" activeTab="5"/>
  </bookViews>
  <sheets>
    <sheet name="FP 2022.-OPĆI DIO" sheetId="1" r:id="rId1"/>
    <sheet name=" FP-PLAN PRIHODA 2022" sheetId="2" r:id="rId2"/>
    <sheet name="PLAN PRIHODA 2023" sheetId="3" r:id="rId3"/>
    <sheet name="PLAN PRIHODA 2024" sheetId="4" r:id="rId4"/>
    <sheet name="FP- RASHODI I IZDACI" sheetId="5" r:id="rId5"/>
    <sheet name="FP-Ras.-izdaci bez vi" sheetId="6" r:id="rId6"/>
    <sheet name="List1" sheetId="7" r:id="rId7"/>
  </sheets>
  <definedNames>
    <definedName name="_xlnm.Print_Titles" localSheetId="4">'FP- RASHODI I IZDACI'!$3:$3</definedName>
    <definedName name="_xlnm.Print_Area" localSheetId="0">'FP 2022.-OPĆI DIO'!$A$2:$H$26</definedName>
  </definedNames>
  <calcPr fullCalcOnLoad="1"/>
</workbook>
</file>

<file path=xl/sharedStrings.xml><?xml version="1.0" encoding="utf-8"?>
<sst xmlns="http://schemas.openxmlformats.org/spreadsheetml/2006/main" count="855" uniqueCount="220">
  <si>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</si>
  <si>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</si>
  <si>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</si>
  <si>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</si>
  <si>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</si>
  <si>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</si>
  <si>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</si>
  <si>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</si>
  <si>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</si>
  <si>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</si>
  <si>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</si>
  <si>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</si>
  <si>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</si>
  <si>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</si>
  <si>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</si>
  <si>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</si>
  <si>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</si>
  <si>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</si>
  <si>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</si>
  <si>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</si>
  <si>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</si>
  <si>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</si>
  <si>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</si>
  <si>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</si>
  <si>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</si>
  <si>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</si>
  <si>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</si>
  <si>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</si>
  <si>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</si>
  <si>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</si>
  <si>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</si>
  <si>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</si>
  <si>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</si>
  <si>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</si>
  <si>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Prijedlog plana 
za 2020.</t>
  </si>
  <si>
    <t>Projekcija plana
za 2021.</t>
  </si>
  <si>
    <t>Projekcija plana 
za 2022.</t>
  </si>
  <si>
    <t>Rashodi poslovanja</t>
  </si>
  <si>
    <t>Oznaka                           rač. iz                                      računskog                                         plana</t>
  </si>
  <si>
    <t>MINIMALNI STANDARD U OSNOVNOM ŠKOLSTVU- MATERIJALNI I FINANCIJSKI RASHODI</t>
  </si>
  <si>
    <t xml:space="preserve">Rashodi poslovanja </t>
  </si>
  <si>
    <t>TEKUĆE INVESTICIJSKO ODRŽAVANJE- minimalni standard</t>
  </si>
  <si>
    <t>Program 1001</t>
  </si>
  <si>
    <t>KAPITALNO ULAGANJE U OSNOVNO ŠKOLSTVO</t>
  </si>
  <si>
    <t>4</t>
  </si>
  <si>
    <t>45</t>
  </si>
  <si>
    <t>Rashodi za dodatna ulaganja na nefinancijskoj imovini</t>
  </si>
  <si>
    <t>451</t>
  </si>
  <si>
    <t>Dodatna ulaganja na građevinskim objektima</t>
  </si>
  <si>
    <t>Kapitalni projekt K100112</t>
  </si>
  <si>
    <t>POJAČANI STANDARD U ŠKOLSTVU</t>
  </si>
  <si>
    <t>Aktivnost A100001</t>
  </si>
  <si>
    <t>Tekući projekt T100002</t>
  </si>
  <si>
    <t>ŽUPANIJSKA STRUČNA VIJEĆA</t>
  </si>
  <si>
    <t>Tekući projekt T100003</t>
  </si>
  <si>
    <t>NATJECANJA</t>
  </si>
  <si>
    <t>Tekući projekt T100004</t>
  </si>
  <si>
    <t>OBLJETNICE ŠKOLA</t>
  </si>
  <si>
    <t>Tekući projekt T100005</t>
  </si>
  <si>
    <t>Tekući projekt T100006</t>
  </si>
  <si>
    <t>OSTALE IZVANŠKOLSKE AKTIVNOSTI</t>
  </si>
  <si>
    <t>UČENIČKE ZADRUGE</t>
  </si>
  <si>
    <t>Tekući projekt T100031</t>
  </si>
  <si>
    <t>Program 1002</t>
  </si>
  <si>
    <t>KAPITALNO ULAGANJE</t>
  </si>
  <si>
    <t>Tekući projekt T100001</t>
  </si>
  <si>
    <t>OPREMA ŠKOLA</t>
  </si>
  <si>
    <t xml:space="preserve">Tekući projekt T100002 </t>
  </si>
  <si>
    <t>DODATNA ULAGANJA</t>
  </si>
  <si>
    <t>Program 1003</t>
  </si>
  <si>
    <t>TEKUĆE I INVESTICIJSKO ODRŽAVNJE U ŠKOLSTVU</t>
  </si>
  <si>
    <t>TEKUĆE I INVESTICIJSKO ODRŽAVANJE U ŠKOLSTVU</t>
  </si>
  <si>
    <t>PROGRAMI OSNOVNIH ŠKOLA IZVAN ŽUPANIJSKOG PRORAČUNA</t>
  </si>
  <si>
    <t>RASHODI POSLOVANJA</t>
  </si>
  <si>
    <t>ADMINISTRATIVNO, TEHNIČKO I STRUČNO OSOBLJE</t>
  </si>
  <si>
    <t>Aktivnost A100002</t>
  </si>
  <si>
    <t>Tekući projekt  T100002</t>
  </si>
  <si>
    <t>ŠKOLSKA KUHINJA</t>
  </si>
  <si>
    <t>ŠKOLSKI SPORTSKI KLUB</t>
  </si>
  <si>
    <t>PRODUŽENI BORAVAK</t>
  </si>
  <si>
    <t>Tekući projekt T100008</t>
  </si>
  <si>
    <t>Tekući projekt T100009</t>
  </si>
  <si>
    <t>OSTALE IZVANUČIONIČKE AKTIVNOSTI</t>
  </si>
  <si>
    <t>Tekući projekt T100010</t>
  </si>
  <si>
    <t>Tekući projekt T100011</t>
  </si>
  <si>
    <t>OSPOSOBLJAVANJE BEZ ZASNIVANJA RADNOG ODNOSA</t>
  </si>
  <si>
    <t>Tekući projekt T100012</t>
  </si>
  <si>
    <t>Tekući projekt T100013</t>
  </si>
  <si>
    <t xml:space="preserve">Tekući projekt T100014 </t>
  </si>
  <si>
    <t>TEKUĆE I INVESTICIJSKO ODRŽAVANJE</t>
  </si>
  <si>
    <t>Tekući projekt  T100019</t>
  </si>
  <si>
    <t>PRIJEVOZ UČENIKA S TEŠKOĆAMA</t>
  </si>
  <si>
    <t>Tekući projekt T100020</t>
  </si>
  <si>
    <t>NABAVA UDŽBENIKA ZA UČENIKE</t>
  </si>
  <si>
    <t>Tekući projekt T100023</t>
  </si>
  <si>
    <t>PROVEDBA KURIKULARNE REFORME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</si>
  <si>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</si>
  <si>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</si>
  <si>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</si>
  <si>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</si>
  <si>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</si>
  <si>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Sitni inventar i auto gume</t>
  </si>
  <si>
    <t>Službena, radna i zaštitna odjeća i obuća</t>
  </si>
  <si>
    <t>Usluge telefona, pošte i prijevoza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</si>
  <si>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</si>
  <si>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</si>
  <si>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</si>
  <si>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</si>
  <si>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</si>
  <si>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</si>
  <si>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</si>
  <si>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</si>
  <si>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Članarine i norme</t>
  </si>
  <si>
    <t>Pristojbe i naknade</t>
  </si>
  <si>
    <t>Bankarske usluge i usluge platnog prometa</t>
  </si>
  <si>
    <t>Materijal i dijelovi za tekuće i investicijsko održavanje</t>
  </si>
  <si>
    <t>Usluge tekućeg i investicijskog održavanja</t>
  </si>
  <si>
    <t>Naknade građanima i kućanstvima na temelju osiguranja i druge naknade</t>
  </si>
  <si>
    <t>Ostale naknade građanima i kućanstvima iz proračuna</t>
  </si>
  <si>
    <t>Naknade građanima i kućanstvima u naravi - vlastiti prijevoz učenika OŠ</t>
  </si>
  <si>
    <t>Doprinosi za obvezno zdravstveno osiguranje</t>
  </si>
  <si>
    <t>Naknade za prijevoz, rad na terenu i odvojeni život</t>
  </si>
  <si>
    <t>Naknade za rad predstavničkih i izvršnih tijela, povjerenstva i slično</t>
  </si>
  <si>
    <t>Plaće za redovan rad</t>
  </si>
  <si>
    <t>Rashodi za nabavu proizvedene dugotrajne imovine</t>
  </si>
  <si>
    <t>Postrojenja i oprema</t>
  </si>
  <si>
    <t>Sportska i glazbena oprema</t>
  </si>
  <si>
    <t>Materijal i sirovine</t>
  </si>
  <si>
    <t>Naknade građanima i kućanstvima u novcu</t>
  </si>
  <si>
    <t>Naknade građanima i kućanstvima u naravi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</si>
  <si>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</si>
  <si>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</si>
  <si>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</si>
  <si>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</si>
  <si>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</si>
  <si>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</si>
  <si>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PROJEKCIJA PLANA ZA 2023.</t>
  </si>
  <si>
    <t xml:space="preserve">SVEUKUPNO </t>
  </si>
  <si>
    <t>OŠ DRAGUTINA DOMJANIĆA
Sveti Ivan Zelina</t>
  </si>
  <si>
    <t>OIB: 19247339828</t>
  </si>
  <si>
    <t xml:space="preserve"> </t>
  </si>
  <si>
    <t>Sitan inventar i auto gume</t>
  </si>
  <si>
    <t>Pristojbe i naknade-nezap.invalida</t>
  </si>
  <si>
    <t>Stručno usavršavanje zapolenika</t>
  </si>
  <si>
    <t>Uredski materijal</t>
  </si>
  <si>
    <t>Knjige-UDŽBENICI NISU RADNI</t>
  </si>
  <si>
    <t>Službena odjeća i obuća</t>
  </si>
  <si>
    <t>Članarine</t>
  </si>
  <si>
    <t>Materijal za tekuće i inv.održavanje</t>
  </si>
  <si>
    <t>Financijski rashodi</t>
  </si>
  <si>
    <t>Bankarske usluge i usluge platnog prom.</t>
  </si>
  <si>
    <t>Uredski materijal i ostali materij. rashodi</t>
  </si>
  <si>
    <t>Ostali nespomen.rashodi poslovanja</t>
  </si>
  <si>
    <t>Uredski materijal i ostali materija.rashodi</t>
  </si>
  <si>
    <t>Usluge tekućeg i investicijs.održavanja</t>
  </si>
  <si>
    <t>Ostali nespomenuti rashodi poslov.</t>
  </si>
  <si>
    <t>Plaće</t>
  </si>
  <si>
    <t>Plaće za redovni rad</t>
  </si>
  <si>
    <t>Doprinosi za obvezno zdrav.osiguranje</t>
  </si>
  <si>
    <t>Uredski materijal i ostali mater.rashodi</t>
  </si>
  <si>
    <t>Sitan inventar</t>
  </si>
  <si>
    <t>Zakupnine i najamnine</t>
  </si>
  <si>
    <t>Pristojbe i naknade-provjera diploma</t>
  </si>
  <si>
    <t>Uređaji,strojevi i oprema za ostale namj.</t>
  </si>
  <si>
    <t>2022.</t>
  </si>
  <si>
    <t>2023.</t>
  </si>
  <si>
    <t>PRIJEDLOG FINANCIJSKOG PLANA (OŠ DRAGUTINA DOMJANIĆA, Sveti Ivan zelina)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</si>
  <si>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</si>
  <si>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</si>
  <si>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</si>
  <si>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Tekući projekt  T100044</t>
  </si>
  <si>
    <t>NABAVA UDŽBENIKA U OSNOVNIM ŠKOLAMA</t>
  </si>
  <si>
    <t>naknade građanima i kućanstvima na temelju osiguranja i druge naknade</t>
  </si>
  <si>
    <t>Usluge promidžbe i informiranja</t>
  </si>
  <si>
    <t>Opći prihodi i primici
4.1.</t>
  </si>
  <si>
    <t>Pomoći - državni proračun
5.K.</t>
  </si>
  <si>
    <t>Vlastiti prihodi
3.3.</t>
  </si>
  <si>
    <t>Prihodi za posebne namjene
4.L.</t>
  </si>
  <si>
    <t>Pomoći - gradski proračun
5.K.</t>
  </si>
  <si>
    <t xml:space="preserve">Tekući projekt T100011 </t>
  </si>
  <si>
    <t>Opći prihodi i primici
4.1.</t>
  </si>
  <si>
    <t>Pomoći-Gradski proračun
5.K.</t>
  </si>
  <si>
    <t>Pomoći-Državni proračun
5.K.</t>
  </si>
  <si>
    <t>Donacije 
6.3.</t>
  </si>
  <si>
    <t>Naknade građanima i kućanstvima u naravi - nabava dodatnih materijala,udžbenici koji nisu radni</t>
  </si>
  <si>
    <t>Ukupni prihodi i primici za 2021.</t>
  </si>
  <si>
    <t>Ukupno po izvorima</t>
  </si>
  <si>
    <t>Ukupno prihodi i primici za 2021 + višak.</t>
  </si>
  <si>
    <t>Ukupno prihodi i primici za 2022. i višak</t>
  </si>
  <si>
    <t>POTPORA ZA PROVEDBU AKTIVNOSTI I PROJEKATA U RURALNOM PODRUČJU-ŠKOLSKA SHEMA I MEDNI DAN</t>
  </si>
  <si>
    <t>Naknade građanima i kućanstvima iz EU sredstava - Školska shema I Medni dan</t>
  </si>
  <si>
    <t>Troškovi sudskih postupaka</t>
  </si>
  <si>
    <t>Zatezne kamate</t>
  </si>
  <si>
    <t>Usluge tekućeg i investic.održavanja</t>
  </si>
  <si>
    <r>
      <t>Prihodi za posebne namjene
4.L.
4.F.</t>
    </r>
    <r>
      <rPr>
        <i/>
        <sz val="10"/>
        <color indexed="10"/>
        <rFont val="Arial"/>
        <family val="2"/>
      </rPr>
      <t>višak</t>
    </r>
    <r>
      <rPr>
        <b/>
        <sz val="10"/>
        <color indexed="8"/>
        <rFont val="Arial"/>
        <family val="2"/>
      </rPr>
      <t xml:space="preserve">
4.E.</t>
    </r>
    <r>
      <rPr>
        <i/>
        <sz val="10"/>
        <color indexed="10"/>
        <rFont val="Arial"/>
        <family val="2"/>
      </rPr>
      <t>manjak</t>
    </r>
  </si>
  <si>
    <r>
      <t>Vlastiti prihodi
3.3.
3.7</t>
    </r>
    <r>
      <rPr>
        <b/>
        <i/>
        <sz val="10"/>
        <color indexed="10"/>
        <rFont val="Arial"/>
        <family val="2"/>
      </rPr>
      <t>.</t>
    </r>
    <r>
      <rPr>
        <i/>
        <sz val="10"/>
        <color indexed="10"/>
        <rFont val="Arial"/>
        <family val="2"/>
      </rPr>
      <t>višak</t>
    </r>
  </si>
  <si>
    <r>
      <t>Donacije
6.3.
6.7.</t>
    </r>
    <r>
      <rPr>
        <i/>
        <sz val="10"/>
        <color indexed="10"/>
        <rFont val="Arial"/>
        <family val="2"/>
      </rPr>
      <t>višak</t>
    </r>
  </si>
  <si>
    <t>Tekući projekt T100041</t>
  </si>
  <si>
    <t>E-TEHNIČAR</t>
  </si>
  <si>
    <t>2024.</t>
  </si>
  <si>
    <t>Doprinosi za obvezno osiguranje u slučaju nezaposlenosti-tužbe</t>
  </si>
  <si>
    <t>Komunikacijska oprema</t>
  </si>
  <si>
    <t>Prijedlog plana 
za 2022.</t>
  </si>
  <si>
    <t>Projekcija plana
za 2023.</t>
  </si>
  <si>
    <t>Projekcija plana 
za 2024.</t>
  </si>
  <si>
    <t>Opći prihodi i primici
4.1.</t>
  </si>
  <si>
    <t>Vlastiti prihodi
3.3.</t>
  </si>
  <si>
    <t>Prihodi za posebne namjene
4.L.</t>
  </si>
  <si>
    <t>Pomoći-Gradski proračun
5.K.</t>
  </si>
  <si>
    <t>Pomoći-Državni proračun
5.K.</t>
  </si>
  <si>
    <t xml:space="preserve">Donacije
6.3. </t>
  </si>
  <si>
    <t>PROJEKCIJA PLANA ZA 2024.</t>
  </si>
  <si>
    <t>PRIJEDLOG FP ZA 2022.</t>
  </si>
  <si>
    <t>PRSTEN POTPORE IV</t>
  </si>
  <si>
    <t>Projekcija plana 
za 2025.</t>
  </si>
  <si>
    <t>FINANCIJSKI PLAN OŠ DRAGUTINA DOMJANIĆA, Sveti Ivan Zelina, ZA 2022. I                                                                                                                                                PROJEKCIJA PLANA ZA  2023. I 2024. GODINU</t>
  </si>
  <si>
    <r>
      <rPr>
        <b/>
        <sz val="14"/>
        <rFont val="Arial"/>
        <family val="2"/>
      </rPr>
      <t>FINANCIJSKI PLAN ZA 2022. I PROJEKCIJE ZA 2023.,2024.-</t>
    </r>
    <r>
      <rPr>
        <b/>
        <sz val="14"/>
        <color indexed="8"/>
        <rFont val="Arial"/>
        <family val="2"/>
      </rPr>
      <t>PLAN PRIHODA I PRIMITAKA</t>
    </r>
  </si>
  <si>
    <t xml:space="preserve"> FINANCIJSKI PLAN ZA 2022. I PROJEKCIJE ZA 2023. I 2024.- PLAN PRIHODA I PRIMITAKA</t>
  </si>
  <si>
    <t>FINANCIJSKI PLAN ZA 2022. I PROJEKCIJE ZA 2023. I 2024.- PLAN PRIHODA I PRIMITAKA</t>
  </si>
  <si>
    <t xml:space="preserve"> FINANCIJSKI PLAN ZA 2022. I PROJEKCIJE ZA 2023. I 2024. - PLAN RASHODA I IZDATAKA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</si>
</sst>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8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MS Sans Serif"/>
      <family val="0"/>
    </font>
    <font>
      <b/>
      <i/>
      <sz val="8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1C1FF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60" fillId="44" borderId="7" applyNumberFormat="0" applyAlignment="0" applyProtection="0"/>
    <xf numFmtId="0" fontId="61" fillId="44" borderId="8" applyNumberFormat="0" applyAlignment="0" applyProtection="0"/>
    <xf numFmtId="0" fontId="15" fillId="0" borderId="9" applyNumberFormat="0" applyFill="0" applyAlignment="0" applyProtection="0"/>
    <xf numFmtId="0" fontId="62" fillId="4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10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7" fillId="46" borderId="0" applyNumberFormat="0" applyBorder="0" applyAlignment="0" applyProtection="0"/>
    <xf numFmtId="0" fontId="68" fillId="0" borderId="0">
      <alignment/>
      <protection/>
    </xf>
    <xf numFmtId="0" fontId="57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0" fillId="47" borderId="1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3" fillId="0" borderId="18" applyNumberFormat="0" applyFill="0" applyAlignment="0" applyProtection="0"/>
    <xf numFmtId="0" fontId="74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0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21" xfId="0" applyFont="1" applyBorder="1" applyAlignment="1" quotePrefix="1">
      <alignment horizontal="left" vertical="center" wrapText="1"/>
    </xf>
    <xf numFmtId="0" fontId="29" fillId="0" borderId="21" xfId="0" applyFont="1" applyBorder="1" applyAlignment="1" quotePrefix="1">
      <alignment horizontal="center" vertical="center" wrapText="1"/>
    </xf>
    <xf numFmtId="0" fontId="26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22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left" wrapText="1"/>
    </xf>
    <xf numFmtId="0" fontId="33" fillId="0" borderId="21" xfId="0" applyFont="1" applyBorder="1" applyAlignment="1" quotePrefix="1">
      <alignment horizontal="center" wrapText="1"/>
    </xf>
    <xf numFmtId="0" fontId="33" fillId="0" borderId="21" xfId="0" applyNumberFormat="1" applyFont="1" applyFill="1" applyBorder="1" applyAlignment="1" applyProtection="1" quotePrefix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3" fontId="33" fillId="0" borderId="19" xfId="0" applyNumberFormat="1" applyFont="1" applyBorder="1" applyAlignment="1">
      <alignment horizontal="right"/>
    </xf>
    <xf numFmtId="3" fontId="33" fillId="0" borderId="19" xfId="0" applyNumberFormat="1" applyFont="1" applyFill="1" applyBorder="1" applyAlignment="1" applyProtection="1">
      <alignment horizontal="right" wrapText="1"/>
      <protection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49" borderId="25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6" fillId="7" borderId="22" xfId="0" applyFont="1" applyFill="1" applyBorder="1" applyAlignment="1">
      <alignment horizontal="left"/>
    </xf>
    <xf numFmtId="3" fontId="33" fillId="7" borderId="19" xfId="0" applyNumberFormat="1" applyFont="1" applyFill="1" applyBorder="1" applyAlignment="1">
      <alignment horizontal="right"/>
    </xf>
    <xf numFmtId="3" fontId="33" fillId="7" borderId="19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3" fillId="0" borderId="19" xfId="0" applyNumberFormat="1" applyFont="1" applyFill="1" applyBorder="1" applyAlignment="1">
      <alignment horizontal="right"/>
    </xf>
    <xf numFmtId="3" fontId="33" fillId="50" borderId="22" xfId="0" applyNumberFormat="1" applyFont="1" applyFill="1" applyBorder="1" applyAlignment="1" quotePrefix="1">
      <alignment horizontal="right"/>
    </xf>
    <xf numFmtId="3" fontId="33" fillId="50" borderId="19" xfId="0" applyNumberFormat="1" applyFont="1" applyFill="1" applyBorder="1" applyAlignment="1" applyProtection="1">
      <alignment horizontal="right" wrapText="1"/>
      <protection/>
    </xf>
    <xf numFmtId="3" fontId="33" fillId="7" borderId="22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75" fillId="0" borderId="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left" wrapText="1"/>
    </xf>
    <xf numFmtId="1" fontId="21" fillId="0" borderId="30" xfId="0" applyNumberFormat="1" applyFont="1" applyBorder="1" applyAlignment="1">
      <alignment horizontal="left" wrapText="1"/>
    </xf>
    <xf numFmtId="0" fontId="25" fillId="0" borderId="19" xfId="0" applyNumberFormat="1" applyFont="1" applyFill="1" applyBorder="1" applyAlignment="1" applyProtection="1">
      <alignment wrapText="1"/>
      <protection/>
    </xf>
    <xf numFmtId="0" fontId="77" fillId="0" borderId="0" xfId="87" applyFont="1" applyFill="1" applyAlignment="1">
      <alignment horizontal="left" vertical="center" wrapText="1" readingOrder="1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19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6" fillId="0" borderId="19" xfId="0" applyNumberFormat="1" applyFont="1" applyFill="1" applyBorder="1" applyAlignment="1" applyProtection="1">
      <alignment horizontal="right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8" fillId="51" borderId="19" xfId="87" applyFont="1" applyFill="1" applyBorder="1" applyAlignment="1">
      <alignment horizontal="left" vertical="center" wrapText="1" readingOrder="1"/>
      <protection/>
    </xf>
    <xf numFmtId="4" fontId="78" fillId="51" borderId="19" xfId="87" applyNumberFormat="1" applyFont="1" applyFill="1" applyBorder="1" applyAlignment="1">
      <alignment horizontal="right" vertical="center" wrapText="1" readingOrder="1"/>
      <protection/>
    </xf>
    <xf numFmtId="0" fontId="78" fillId="52" borderId="19" xfId="87" applyFont="1" applyFill="1" applyBorder="1" applyAlignment="1">
      <alignment horizontal="left" vertical="center" wrapText="1" readingOrder="1"/>
      <protection/>
    </xf>
    <xf numFmtId="4" fontId="78" fillId="52" borderId="19" xfId="87" applyNumberFormat="1" applyFont="1" applyFill="1" applyBorder="1" applyAlignment="1">
      <alignment horizontal="righ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79" fillId="0" borderId="19" xfId="87" applyFont="1" applyFill="1" applyBorder="1" applyAlignment="1">
      <alignment horizontal="left" vertical="center" wrapText="1" readingOrder="1"/>
      <protection/>
    </xf>
    <xf numFmtId="0" fontId="78" fillId="0" borderId="19" xfId="87" applyFont="1" applyFill="1" applyBorder="1" applyAlignment="1">
      <alignment horizontal="left" vertical="center" wrapText="1" readingOrder="1"/>
      <protection/>
    </xf>
    <xf numFmtId="0" fontId="25" fillId="0" borderId="19" xfId="0" applyNumberFormat="1" applyFont="1" applyFill="1" applyBorder="1" applyAlignment="1" applyProtection="1">
      <alignment wrapText="1"/>
      <protection/>
    </xf>
    <xf numFmtId="4" fontId="25" fillId="0" borderId="19" xfId="0" applyNumberFormat="1" applyFont="1" applyFill="1" applyBorder="1" applyAlignment="1" applyProtection="1">
      <alignment horizontal="right"/>
      <protection/>
    </xf>
    <xf numFmtId="0" fontId="78" fillId="52" borderId="19" xfId="87" applyFont="1" applyFill="1" applyBorder="1" applyAlignment="1">
      <alignment horizontal="left" vertical="center" wrapText="1" readingOrder="1"/>
      <protection/>
    </xf>
    <xf numFmtId="4" fontId="78" fillId="52" borderId="19" xfId="87" applyNumberFormat="1" applyFont="1" applyFill="1" applyBorder="1" applyAlignment="1">
      <alignment horizontal="right" vertical="center" wrapText="1" readingOrder="1"/>
      <protection/>
    </xf>
    <xf numFmtId="1" fontId="21" fillId="0" borderId="31" xfId="0" applyNumberFormat="1" applyFont="1" applyBorder="1" applyAlignment="1">
      <alignment horizontal="left" wrapText="1"/>
    </xf>
    <xf numFmtId="1" fontId="22" fillId="0" borderId="30" xfId="0" applyNumberFormat="1" applyFont="1" applyBorder="1" applyAlignment="1">
      <alignment horizontal="left" wrapText="1"/>
    </xf>
    <xf numFmtId="0" fontId="22" fillId="0" borderId="0" xfId="0" applyFont="1" applyAlignment="1">
      <alignment/>
    </xf>
    <xf numFmtId="1" fontId="22" fillId="0" borderId="29" xfId="0" applyNumberFormat="1" applyFont="1" applyBorder="1" applyAlignment="1">
      <alignment horizontal="left" wrapText="1"/>
    </xf>
    <xf numFmtId="1" fontId="22" fillId="0" borderId="32" xfId="0" applyNumberFormat="1" applyFont="1" applyBorder="1" applyAlignment="1">
      <alignment horizontal="left" wrapText="1"/>
    </xf>
    <xf numFmtId="0" fontId="26" fillId="0" borderId="19" xfId="0" applyNumberFormat="1" applyFont="1" applyFill="1" applyBorder="1" applyAlignment="1" applyProtection="1">
      <alignment horizontal="left" wrapText="1"/>
      <protection/>
    </xf>
    <xf numFmtId="0" fontId="78" fillId="51" borderId="19" xfId="87" applyFont="1" applyFill="1" applyBorder="1" applyAlignment="1">
      <alignment horizontal="left" vertical="center" wrapText="1"/>
      <protection/>
    </xf>
    <xf numFmtId="0" fontId="78" fillId="52" borderId="19" xfId="87" applyFont="1" applyFill="1" applyBorder="1" applyAlignment="1">
      <alignment horizontal="left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6" fillId="0" borderId="19" xfId="0" applyNumberFormat="1" applyFont="1" applyFill="1" applyBorder="1" applyAlignment="1" applyProtection="1">
      <alignment horizontal="center" wrapText="1"/>
      <protection/>
    </xf>
    <xf numFmtId="0" fontId="78" fillId="52" borderId="19" xfId="87" applyFont="1" applyFill="1" applyBorder="1" applyAlignment="1">
      <alignment horizontal="left" vertical="center" wrapText="1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79" fillId="0" borderId="19" xfId="87" applyFont="1" applyFill="1" applyBorder="1" applyAlignment="1">
      <alignment horizontal="center" vertical="center" wrapText="1"/>
      <protection/>
    </xf>
    <xf numFmtId="0" fontId="25" fillId="0" borderId="19" xfId="0" applyNumberFormat="1" applyFont="1" applyFill="1" applyBorder="1" applyAlignment="1" applyProtection="1">
      <alignment horizontal="center" wrapText="1"/>
      <protection/>
    </xf>
    <xf numFmtId="0" fontId="24" fillId="35" borderId="0" xfId="0" applyNumberFormat="1" applyFont="1" applyFill="1" applyBorder="1" applyAlignment="1" applyProtection="1">
      <alignment horizontal="center" wrapText="1"/>
      <protection/>
    </xf>
    <xf numFmtId="0" fontId="22" fillId="53" borderId="0" xfId="0" applyNumberFormat="1" applyFont="1" applyFill="1" applyBorder="1" applyAlignment="1" applyProtection="1">
      <alignment/>
      <protection/>
    </xf>
    <xf numFmtId="0" fontId="22" fillId="26" borderId="19" xfId="0" applyNumberFormat="1" applyFont="1" applyFill="1" applyBorder="1" applyAlignment="1" applyProtection="1">
      <alignment horizontal="left" wrapText="1"/>
      <protection/>
    </xf>
    <xf numFmtId="0" fontId="22" fillId="26" borderId="19" xfId="0" applyNumberFormat="1" applyFont="1" applyFill="1" applyBorder="1" applyAlignment="1" applyProtection="1">
      <alignment wrapText="1"/>
      <protection/>
    </xf>
    <xf numFmtId="4" fontId="22" fillId="26" borderId="19" xfId="0" applyNumberFormat="1" applyFont="1" applyFill="1" applyBorder="1" applyAlignment="1" applyProtection="1">
      <alignment/>
      <protection/>
    </xf>
    <xf numFmtId="4" fontId="38" fillId="0" borderId="19" xfId="0" applyNumberFormat="1" applyFont="1" applyFill="1" applyBorder="1" applyAlignment="1" applyProtection="1">
      <alignment horizontal="right"/>
      <protection/>
    </xf>
    <xf numFmtId="0" fontId="78" fillId="0" borderId="19" xfId="87" applyFont="1" applyFill="1" applyBorder="1" applyAlignment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wrapText="1"/>
      <protection/>
    </xf>
    <xf numFmtId="0" fontId="22" fillId="0" borderId="19" xfId="0" applyNumberFormat="1" applyFont="1" applyFill="1" applyBorder="1" applyAlignment="1" applyProtection="1">
      <alignment wrapText="1"/>
      <protection/>
    </xf>
    <xf numFmtId="4" fontId="22" fillId="0" borderId="19" xfId="0" applyNumberFormat="1" applyFont="1" applyFill="1" applyBorder="1" applyAlignment="1" applyProtection="1">
      <alignment horizontal="right"/>
      <protection/>
    </xf>
    <xf numFmtId="4" fontId="21" fillId="0" borderId="33" xfId="0" applyNumberFormat="1" applyFont="1" applyBorder="1" applyAlignment="1">
      <alignment/>
    </xf>
    <xf numFmtId="4" fontId="22" fillId="0" borderId="26" xfId="0" applyNumberFormat="1" applyFont="1" applyBorder="1" applyAlignment="1">
      <alignment/>
    </xf>
    <xf numFmtId="4" fontId="22" fillId="0" borderId="34" xfId="0" applyNumberFormat="1" applyFont="1" applyBorder="1" applyAlignment="1">
      <alignment horizontal="center" vertical="center" wrapText="1"/>
    </xf>
    <xf numFmtId="4" fontId="21" fillId="0" borderId="35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2" fillId="0" borderId="35" xfId="0" applyNumberFormat="1" applyFont="1" applyBorder="1" applyAlignment="1">
      <alignment/>
    </xf>
    <xf numFmtId="4" fontId="22" fillId="0" borderId="33" xfId="0" applyNumberFormat="1" applyFont="1" applyBorder="1" applyAlignment="1">
      <alignment/>
    </xf>
    <xf numFmtId="4" fontId="22" fillId="0" borderId="36" xfId="0" applyNumberFormat="1" applyFont="1" applyBorder="1" applyAlignment="1">
      <alignment/>
    </xf>
    <xf numFmtId="4" fontId="22" fillId="0" borderId="37" xfId="0" applyNumberFormat="1" applyFont="1" applyBorder="1" applyAlignment="1">
      <alignment/>
    </xf>
    <xf numFmtId="4" fontId="22" fillId="0" borderId="38" xfId="0" applyNumberFormat="1" applyFont="1" applyBorder="1" applyAlignment="1">
      <alignment/>
    </xf>
    <xf numFmtId="4" fontId="22" fillId="0" borderId="39" xfId="0" applyNumberFormat="1" applyFont="1" applyBorder="1" applyAlignment="1">
      <alignment/>
    </xf>
    <xf numFmtId="4" fontId="22" fillId="0" borderId="40" xfId="0" applyNumberFormat="1" applyFont="1" applyBorder="1" applyAlignment="1">
      <alignment/>
    </xf>
    <xf numFmtId="4" fontId="22" fillId="0" borderId="41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39" xfId="0" applyNumberFormat="1" applyFont="1" applyBorder="1" applyAlignment="1">
      <alignment/>
    </xf>
    <xf numFmtId="4" fontId="21" fillId="0" borderId="40" xfId="0" applyNumberFormat="1" applyFont="1" applyBorder="1" applyAlignment="1">
      <alignment/>
    </xf>
    <xf numFmtId="4" fontId="21" fillId="0" borderId="41" xfId="0" applyNumberFormat="1" applyFont="1" applyBorder="1" applyAlignment="1">
      <alignment/>
    </xf>
    <xf numFmtId="4" fontId="21" fillId="0" borderId="42" xfId="0" applyNumberFormat="1" applyFont="1" applyBorder="1" applyAlignment="1">
      <alignment/>
    </xf>
    <xf numFmtId="4" fontId="21" fillId="0" borderId="43" xfId="0" applyNumberFormat="1" applyFont="1" applyBorder="1" applyAlignment="1">
      <alignment/>
    </xf>
    <xf numFmtId="4" fontId="21" fillId="0" borderId="44" xfId="0" applyNumberFormat="1" applyFont="1" applyBorder="1" applyAlignment="1">
      <alignment/>
    </xf>
    <xf numFmtId="4" fontId="21" fillId="0" borderId="45" xfId="0" applyNumberFormat="1" applyFont="1" applyBorder="1" applyAlignment="1">
      <alignment/>
    </xf>
    <xf numFmtId="0" fontId="21" fillId="7" borderId="21" xfId="0" applyNumberFormat="1" applyFont="1" applyFill="1" applyBorder="1" applyAlignment="1" applyProtection="1">
      <alignment/>
      <protection/>
    </xf>
    <xf numFmtId="4" fontId="33" fillId="7" borderId="19" xfId="0" applyNumberFormat="1" applyFont="1" applyFill="1" applyBorder="1" applyAlignment="1" applyProtection="1">
      <alignment horizontal="right" wrapText="1"/>
      <protection/>
    </xf>
    <xf numFmtId="4" fontId="33" fillId="50" borderId="22" xfId="0" applyNumberFormat="1" applyFont="1" applyFill="1" applyBorder="1" applyAlignment="1" quotePrefix="1">
      <alignment horizontal="right"/>
    </xf>
    <xf numFmtId="4" fontId="33" fillId="7" borderId="22" xfId="0" applyNumberFormat="1" applyFont="1" applyFill="1" applyBorder="1" applyAlignment="1" quotePrefix="1">
      <alignment horizontal="right"/>
    </xf>
    <xf numFmtId="4" fontId="33" fillId="7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>
      <alignment horizontal="right"/>
    </xf>
    <xf numFmtId="4" fontId="33" fillId="0" borderId="19" xfId="0" applyNumberFormat="1" applyFont="1" applyFill="1" applyBorder="1" applyAlignment="1" applyProtection="1">
      <alignment horizontal="right" wrapText="1"/>
      <protection/>
    </xf>
    <xf numFmtId="4" fontId="33" fillId="0" borderId="19" xfId="0" applyNumberFormat="1" applyFont="1" applyBorder="1" applyAlignment="1">
      <alignment horizontal="right"/>
    </xf>
    <xf numFmtId="4" fontId="33" fillId="50" borderId="19" xfId="0" applyNumberFormat="1" applyFont="1" applyFill="1" applyBorder="1" applyAlignment="1" applyProtection="1">
      <alignment horizontal="right" wrapText="1"/>
      <protection/>
    </xf>
    <xf numFmtId="1" fontId="42" fillId="0" borderId="30" xfId="0" applyNumberFormat="1" applyFont="1" applyBorder="1" applyAlignment="1">
      <alignment horizontal="left" wrapText="1"/>
    </xf>
    <xf numFmtId="4" fontId="42" fillId="0" borderId="38" xfId="0" applyNumberFormat="1" applyFont="1" applyBorder="1" applyAlignment="1">
      <alignment/>
    </xf>
    <xf numFmtId="1" fontId="41" fillId="0" borderId="20" xfId="0" applyNumberFormat="1" applyFont="1" applyBorder="1" applyAlignment="1">
      <alignment wrapText="1"/>
    </xf>
    <xf numFmtId="1" fontId="22" fillId="0" borderId="46" xfId="0" applyNumberFormat="1" applyFont="1" applyBorder="1" applyAlignment="1">
      <alignment horizontal="left" wrapText="1"/>
    </xf>
    <xf numFmtId="4" fontId="22" fillId="0" borderId="47" xfId="0" applyNumberFormat="1" applyFont="1" applyBorder="1" applyAlignment="1">
      <alignment/>
    </xf>
    <xf numFmtId="4" fontId="22" fillId="0" borderId="48" xfId="0" applyNumberFormat="1" applyFont="1" applyBorder="1" applyAlignment="1">
      <alignment/>
    </xf>
    <xf numFmtId="4" fontId="22" fillId="0" borderId="23" xfId="0" applyNumberFormat="1" applyFont="1" applyBorder="1" applyAlignment="1">
      <alignment/>
    </xf>
    <xf numFmtId="4" fontId="22" fillId="0" borderId="49" xfId="0" applyNumberFormat="1" applyFont="1" applyBorder="1" applyAlignment="1">
      <alignment/>
    </xf>
    <xf numFmtId="4" fontId="42" fillId="0" borderId="39" xfId="0" applyNumberFormat="1" applyFont="1" applyBorder="1" applyAlignment="1">
      <alignment/>
    </xf>
    <xf numFmtId="4" fontId="42" fillId="0" borderId="50" xfId="0" applyNumberFormat="1" applyFont="1" applyBorder="1" applyAlignment="1">
      <alignment/>
    </xf>
    <xf numFmtId="4" fontId="42" fillId="0" borderId="51" xfId="0" applyNumberFormat="1" applyFont="1" applyBorder="1" applyAlignment="1">
      <alignment/>
    </xf>
    <xf numFmtId="4" fontId="42" fillId="0" borderId="52" xfId="0" applyNumberFormat="1" applyFont="1" applyBorder="1" applyAlignment="1">
      <alignment/>
    </xf>
    <xf numFmtId="1" fontId="44" fillId="0" borderId="53" xfId="0" applyNumberFormat="1" applyFont="1" applyBorder="1" applyAlignment="1">
      <alignment horizontal="left" wrapText="1"/>
    </xf>
    <xf numFmtId="1" fontId="44" fillId="0" borderId="20" xfId="0" applyNumberFormat="1" applyFont="1" applyBorder="1" applyAlignment="1">
      <alignment horizontal="left" wrapText="1"/>
    </xf>
    <xf numFmtId="1" fontId="21" fillId="0" borderId="54" xfId="0" applyNumberFormat="1" applyFont="1" applyBorder="1" applyAlignment="1">
      <alignment horizontal="left" wrapText="1"/>
    </xf>
    <xf numFmtId="4" fontId="21" fillId="0" borderId="55" xfId="0" applyNumberFormat="1" applyFont="1" applyBorder="1" applyAlignment="1">
      <alignment/>
    </xf>
    <xf numFmtId="4" fontId="21" fillId="0" borderId="56" xfId="0" applyNumberFormat="1" applyFont="1" applyBorder="1" applyAlignment="1">
      <alignment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6" fillId="7" borderId="22" xfId="0" applyNumberFormat="1" applyFont="1" applyFill="1" applyBorder="1" applyAlignment="1" applyProtection="1">
      <alignment horizontal="left" wrapText="1"/>
      <protection/>
    </xf>
    <xf numFmtId="0" fontId="37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6" fillId="0" borderId="22" xfId="0" applyNumberFormat="1" applyFont="1" applyFill="1" applyBorder="1" applyAlignment="1" applyProtection="1">
      <alignment horizontal="left" wrapText="1"/>
      <protection/>
    </xf>
    <xf numFmtId="0" fontId="37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6" fillId="0" borderId="22" xfId="0" applyFont="1" applyFill="1" applyBorder="1" applyAlignment="1" quotePrefix="1">
      <alignment horizontal="left"/>
    </xf>
    <xf numFmtId="0" fontId="36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6" fillId="0" borderId="22" xfId="0" applyFont="1" applyBorder="1" applyAlignment="1" quotePrefix="1">
      <alignment horizontal="left"/>
    </xf>
    <xf numFmtId="0" fontId="36" fillId="7" borderId="22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50" borderId="22" xfId="0" applyNumberFormat="1" applyFont="1" applyFill="1" applyBorder="1" applyAlignment="1" applyProtection="1">
      <alignment horizontal="left" wrapText="1"/>
      <protection/>
    </xf>
    <xf numFmtId="0" fontId="33" fillId="50" borderId="21" xfId="0" applyNumberFormat="1" applyFont="1" applyFill="1" applyBorder="1" applyAlignment="1" applyProtection="1">
      <alignment horizontal="left" wrapText="1"/>
      <protection/>
    </xf>
    <xf numFmtId="0" fontId="33" fillId="50" borderId="57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21" xfId="0" applyNumberFormat="1" applyFont="1" applyFill="1" applyBorder="1" applyAlignment="1" applyProtection="1">
      <alignment horizontal="left" wrapText="1"/>
      <protection/>
    </xf>
    <xf numFmtId="0" fontId="33" fillId="7" borderId="57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36" fillId="0" borderId="58" xfId="0" applyFont="1" applyFill="1" applyBorder="1" applyAlignment="1">
      <alignment horizontal="center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4" fontId="42" fillId="0" borderId="58" xfId="0" applyNumberFormat="1" applyFont="1" applyBorder="1" applyAlignment="1">
      <alignment horizontal="center"/>
    </xf>
    <xf numFmtId="0" fontId="43" fillId="0" borderId="59" xfId="0" applyNumberFormat="1" applyFont="1" applyFill="1" applyBorder="1" applyAlignment="1" applyProtection="1">
      <alignment horizontal="center"/>
      <protection/>
    </xf>
    <xf numFmtId="0" fontId="43" fillId="0" borderId="60" xfId="0" applyNumberFormat="1" applyFont="1" applyFill="1" applyBorder="1" applyAlignment="1" applyProtection="1">
      <alignment horizontal="center"/>
      <protection/>
    </xf>
    <xf numFmtId="4" fontId="22" fillId="0" borderId="58" xfId="0" applyNumberFormat="1" applyFont="1" applyBorder="1" applyAlignment="1">
      <alignment horizontal="center"/>
    </xf>
    <xf numFmtId="4" fontId="22" fillId="0" borderId="59" xfId="0" applyNumberFormat="1" applyFont="1" applyBorder="1" applyAlignment="1">
      <alignment horizontal="center"/>
    </xf>
    <xf numFmtId="4" fontId="22" fillId="0" borderId="60" xfId="0" applyNumberFormat="1" applyFont="1" applyBorder="1" applyAlignment="1">
      <alignment horizontal="center"/>
    </xf>
    <xf numFmtId="0" fontId="27" fillId="0" borderId="61" xfId="0" applyNumberFormat="1" applyFont="1" applyFill="1" applyBorder="1" applyAlignment="1" applyProtection="1" quotePrefix="1">
      <alignment horizontal="left" wrapText="1"/>
      <protection/>
    </xf>
    <xf numFmtId="0" fontId="34" fillId="0" borderId="61" xfId="0" applyNumberFormat="1" applyFont="1" applyFill="1" applyBorder="1" applyAlignment="1" applyProtection="1">
      <alignment wrapText="1"/>
      <protection/>
    </xf>
    <xf numFmtId="0" fontId="0" fillId="0" borderId="59" xfId="0" applyNumberFormat="1" applyFill="1" applyBorder="1" applyAlignment="1" applyProtection="1">
      <alignment horizontal="center"/>
      <protection/>
    </xf>
    <xf numFmtId="0" fontId="0" fillId="0" borderId="60" xfId="0" applyNumberFormat="1" applyFill="1" applyBorder="1" applyAlignment="1" applyProtection="1">
      <alignment horizontal="center"/>
      <protection/>
    </xf>
    <xf numFmtId="0" fontId="56" fillId="0" borderId="0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0" applyNumberFormat="1" applyFont="1" applyFill="1" applyBorder="1" applyAlignment="1" applyProtection="1">
      <alignment horizontal="center" vertical="center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" xfId="87"/>
    <cellStyle name="Normalno 2" xfId="88"/>
    <cellStyle name="Note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SheetLayoutView="100" zoomScalePageLayoutView="0" workbookViewId="0" topLeftCell="A10">
      <selection activeCell="E32" sqref="E32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78"/>
      <c r="B2" s="178"/>
      <c r="C2" s="178"/>
      <c r="D2" s="178"/>
      <c r="E2" s="178"/>
      <c r="F2" s="178"/>
      <c r="G2" s="178"/>
      <c r="H2" s="178"/>
    </row>
    <row r="3" spans="1:8" ht="48" customHeight="1">
      <c r="A3" s="179" t="s">
        <v>215</v>
      </c>
      <c r="B3" s="179"/>
      <c r="C3" s="179"/>
      <c r="D3" s="179"/>
      <c r="E3" s="179"/>
      <c r="F3" s="179"/>
      <c r="G3" s="179"/>
      <c r="H3" s="179"/>
    </row>
    <row r="4" spans="1:8" s="47" customFormat="1" ht="26.25" customHeight="1">
      <c r="A4" s="179" t="s">
        <v>25</v>
      </c>
      <c r="B4" s="179"/>
      <c r="C4" s="179"/>
      <c r="D4" s="179"/>
      <c r="E4" s="179"/>
      <c r="F4" s="179"/>
      <c r="G4" s="180"/>
      <c r="H4" s="180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202</v>
      </c>
      <c r="G6" s="54" t="s">
        <v>203</v>
      </c>
      <c r="H6" s="55" t="s">
        <v>204</v>
      </c>
      <c r="I6" s="56"/>
    </row>
    <row r="7" spans="1:9" ht="27.75" customHeight="1">
      <c r="A7" s="181" t="s">
        <v>26</v>
      </c>
      <c r="B7" s="182"/>
      <c r="C7" s="182"/>
      <c r="D7" s="182"/>
      <c r="E7" s="183"/>
      <c r="F7" s="156">
        <f>+F8+F9</f>
        <v>38604319.59</v>
      </c>
      <c r="G7" s="156">
        <f>F7</f>
        <v>38604319.59</v>
      </c>
      <c r="H7" s="156">
        <f>+H8+H9</f>
        <v>38604319.59</v>
      </c>
      <c r="I7" s="64"/>
    </row>
    <row r="8" spans="1:8" ht="22.5" customHeight="1">
      <c r="A8" s="184" t="s">
        <v>0</v>
      </c>
      <c r="B8" s="185"/>
      <c r="C8" s="185"/>
      <c r="D8" s="185"/>
      <c r="E8" s="186"/>
      <c r="F8" s="157">
        <v>38604319.59</v>
      </c>
      <c r="G8" s="157">
        <v>38604319.59</v>
      </c>
      <c r="H8" s="157">
        <v>38604319.59</v>
      </c>
    </row>
    <row r="9" spans="1:8" ht="22.5" customHeight="1">
      <c r="A9" s="187" t="s">
        <v>28</v>
      </c>
      <c r="B9" s="186"/>
      <c r="C9" s="186"/>
      <c r="D9" s="186"/>
      <c r="E9" s="186"/>
      <c r="F9" s="69"/>
      <c r="G9" s="69"/>
      <c r="H9" s="69"/>
    </row>
    <row r="10" spans="1:8" ht="22.5" customHeight="1">
      <c r="A10" s="65" t="s">
        <v>27</v>
      </c>
      <c r="B10" s="68"/>
      <c r="C10" s="68"/>
      <c r="D10" s="68"/>
      <c r="E10" s="68"/>
      <c r="F10" s="156">
        <f>+F11+F12</f>
        <v>38661319.59</v>
      </c>
      <c r="G10" s="156">
        <f>G11+G12</f>
        <v>38604319.59</v>
      </c>
      <c r="H10" s="156">
        <f>G10</f>
        <v>38604319.59</v>
      </c>
    </row>
    <row r="11" spans="1:10" ht="22.5" customHeight="1">
      <c r="A11" s="188" t="s">
        <v>1</v>
      </c>
      <c r="B11" s="185"/>
      <c r="C11" s="185"/>
      <c r="D11" s="185"/>
      <c r="E11" s="189"/>
      <c r="F11" s="157">
        <v>16879219.59</v>
      </c>
      <c r="G11" s="157">
        <v>16861519.59</v>
      </c>
      <c r="H11" s="158">
        <f>G11</f>
        <v>16861519.59</v>
      </c>
      <c r="I11" s="37"/>
      <c r="J11" s="37"/>
    </row>
    <row r="12" spans="1:10" ht="22.5" customHeight="1">
      <c r="A12" s="190" t="s">
        <v>30</v>
      </c>
      <c r="B12" s="186"/>
      <c r="C12" s="186"/>
      <c r="D12" s="186"/>
      <c r="E12" s="186"/>
      <c r="F12" s="159">
        <v>21782100</v>
      </c>
      <c r="G12" s="159">
        <v>21742800</v>
      </c>
      <c r="H12" s="158">
        <f>G12</f>
        <v>21742800</v>
      </c>
      <c r="I12" s="37"/>
      <c r="J12" s="37"/>
    </row>
    <row r="13" spans="1:10" ht="22.5" customHeight="1">
      <c r="A13" s="191" t="s">
        <v>2</v>
      </c>
      <c r="B13" s="182"/>
      <c r="C13" s="182"/>
      <c r="D13" s="182"/>
      <c r="E13" s="182"/>
      <c r="F13" s="153">
        <f>+F7-F10</f>
        <v>-57000</v>
      </c>
      <c r="G13" s="153">
        <f>+G7-G10</f>
        <v>0</v>
      </c>
      <c r="H13" s="153">
        <f>+H7-H10</f>
        <v>0</v>
      </c>
      <c r="J13" s="37"/>
    </row>
    <row r="14" spans="1:8" ht="25.5" customHeight="1">
      <c r="A14" s="179"/>
      <c r="B14" s="192"/>
      <c r="C14" s="192"/>
      <c r="D14" s="192"/>
      <c r="E14" s="192"/>
      <c r="F14" s="193"/>
      <c r="G14" s="193"/>
      <c r="H14" s="193"/>
    </row>
    <row r="15" spans="1:10" ht="27.75" customHeight="1">
      <c r="A15" s="50"/>
      <c r="B15" s="51"/>
      <c r="C15" s="51"/>
      <c r="D15" s="52"/>
      <c r="E15" s="53"/>
      <c r="F15" s="54" t="s">
        <v>202</v>
      </c>
      <c r="G15" s="54" t="s">
        <v>203</v>
      </c>
      <c r="H15" s="55" t="s">
        <v>214</v>
      </c>
      <c r="J15" s="37"/>
    </row>
    <row r="16" spans="1:10" ht="30.75" customHeight="1">
      <c r="A16" s="194" t="s">
        <v>31</v>
      </c>
      <c r="B16" s="195"/>
      <c r="C16" s="195"/>
      <c r="D16" s="195"/>
      <c r="E16" s="196"/>
      <c r="F16" s="154">
        <v>57000</v>
      </c>
      <c r="G16" s="154"/>
      <c r="H16" s="160">
        <f>G16</f>
        <v>0</v>
      </c>
      <c r="J16" s="37"/>
    </row>
    <row r="17" spans="1:10" ht="34.5" customHeight="1">
      <c r="A17" s="197" t="s">
        <v>32</v>
      </c>
      <c r="B17" s="198"/>
      <c r="C17" s="198"/>
      <c r="D17" s="198"/>
      <c r="E17" s="199"/>
      <c r="F17" s="155">
        <v>57000</v>
      </c>
      <c r="G17" s="155"/>
      <c r="H17" s="153">
        <f>G17</f>
        <v>0</v>
      </c>
      <c r="J17" s="37"/>
    </row>
    <row r="18" spans="1:10" s="42" customFormat="1" ht="25.5" customHeight="1">
      <c r="A18" s="202"/>
      <c r="B18" s="192"/>
      <c r="C18" s="192"/>
      <c r="D18" s="192"/>
      <c r="E18" s="192"/>
      <c r="F18" s="193"/>
      <c r="G18" s="193"/>
      <c r="H18" s="193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167</v>
      </c>
      <c r="G19" s="54" t="s">
        <v>168</v>
      </c>
      <c r="H19" s="55" t="s">
        <v>169</v>
      </c>
      <c r="J19" s="73"/>
      <c r="K19" s="73"/>
    </row>
    <row r="20" spans="1:10" s="42" customFormat="1" ht="22.5" customHeight="1">
      <c r="A20" s="184" t="s">
        <v>3</v>
      </c>
      <c r="B20" s="185"/>
      <c r="C20" s="185"/>
      <c r="D20" s="185"/>
      <c r="E20" s="185"/>
      <c r="F20" s="57"/>
      <c r="G20" s="57"/>
      <c r="H20" s="57"/>
      <c r="J20" s="73"/>
    </row>
    <row r="21" spans="1:8" s="42" customFormat="1" ht="33.75" customHeight="1">
      <c r="A21" s="184" t="s">
        <v>4</v>
      </c>
      <c r="B21" s="185"/>
      <c r="C21" s="185"/>
      <c r="D21" s="185"/>
      <c r="E21" s="185"/>
      <c r="F21" s="57"/>
      <c r="G21" s="57"/>
      <c r="H21" s="57"/>
    </row>
    <row r="22" spans="1:11" s="42" customFormat="1" ht="22.5" customHeight="1">
      <c r="A22" s="191" t="s">
        <v>5</v>
      </c>
      <c r="B22" s="182"/>
      <c r="C22" s="182"/>
      <c r="D22" s="182"/>
      <c r="E22" s="182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202"/>
      <c r="B23" s="192"/>
      <c r="C23" s="192"/>
      <c r="D23" s="192"/>
      <c r="E23" s="192"/>
      <c r="F23" s="193"/>
      <c r="G23" s="193"/>
      <c r="H23" s="193"/>
    </row>
    <row r="24" spans="1:8" s="42" customFormat="1" ht="22.5" customHeight="1">
      <c r="A24" s="188" t="s">
        <v>6</v>
      </c>
      <c r="B24" s="185"/>
      <c r="C24" s="185"/>
      <c r="D24" s="185"/>
      <c r="E24" s="185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00" t="s">
        <v>33</v>
      </c>
      <c r="B26" s="201"/>
      <c r="C26" s="201"/>
      <c r="D26" s="201"/>
      <c r="E26" s="201"/>
      <c r="F26" s="201"/>
      <c r="G26" s="201"/>
      <c r="H26" s="201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3">
      <selection activeCell="C47" sqref="C47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179" t="s">
        <v>216</v>
      </c>
      <c r="B1" s="179"/>
      <c r="C1" s="179"/>
      <c r="D1" s="179"/>
      <c r="E1" s="179"/>
      <c r="F1" s="179"/>
      <c r="G1" s="179"/>
      <c r="H1" s="179"/>
      <c r="I1" s="179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2" t="s">
        <v>8</v>
      </c>
      <c r="B3" s="203" t="s">
        <v>164</v>
      </c>
      <c r="C3" s="204"/>
      <c r="D3" s="204"/>
      <c r="E3" s="204"/>
      <c r="F3" s="204"/>
      <c r="G3" s="204"/>
      <c r="H3" s="204"/>
      <c r="I3" s="205"/>
    </row>
    <row r="4" spans="1:9" s="1" customFormat="1" ht="90" thickBot="1">
      <c r="A4" s="63" t="s">
        <v>38</v>
      </c>
      <c r="B4" s="77" t="s">
        <v>180</v>
      </c>
      <c r="C4" s="78" t="s">
        <v>176</v>
      </c>
      <c r="D4" s="78" t="s">
        <v>177</v>
      </c>
      <c r="E4" s="78" t="s">
        <v>181</v>
      </c>
      <c r="F4" s="78" t="s">
        <v>182</v>
      </c>
      <c r="G4" s="78" t="s">
        <v>183</v>
      </c>
      <c r="H4" s="78" t="s">
        <v>29</v>
      </c>
      <c r="I4" s="79" t="s">
        <v>10</v>
      </c>
    </row>
    <row r="5" spans="1:9" s="108" customFormat="1" ht="12.75" customHeight="1">
      <c r="A5" s="110">
        <v>634</v>
      </c>
      <c r="B5" s="132">
        <f aca="true" t="shared" si="0" ref="B5:I5">B6</f>
        <v>0</v>
      </c>
      <c r="C5" s="132">
        <f t="shared" si="0"/>
        <v>0</v>
      </c>
      <c r="D5" s="132">
        <f t="shared" si="0"/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2">
        <f t="shared" si="0"/>
        <v>0</v>
      </c>
    </row>
    <row r="6" spans="1:9" s="1" customFormat="1" ht="12.75">
      <c r="A6" s="80">
        <v>6341</v>
      </c>
      <c r="B6" s="133"/>
      <c r="C6" s="130"/>
      <c r="D6" s="130">
        <v>0</v>
      </c>
      <c r="E6" s="130"/>
      <c r="F6" s="130"/>
      <c r="G6" s="130"/>
      <c r="H6" s="134"/>
      <c r="I6" s="135"/>
    </row>
    <row r="7" spans="1:9" s="108" customFormat="1" ht="12.75">
      <c r="A7" s="109">
        <v>636</v>
      </c>
      <c r="B7" s="136">
        <f>B8+B9</f>
        <v>0</v>
      </c>
      <c r="C7" s="137"/>
      <c r="D7" s="137">
        <f>D8+D9</f>
        <v>0</v>
      </c>
      <c r="E7" s="137">
        <f>E8+E9</f>
        <v>566590</v>
      </c>
      <c r="F7" s="137">
        <f>F8+F9</f>
        <v>12595000</v>
      </c>
      <c r="G7" s="137"/>
      <c r="H7" s="138"/>
      <c r="I7" s="139"/>
    </row>
    <row r="8" spans="1:9" s="1" customFormat="1" ht="12.75">
      <c r="A8" s="80">
        <v>6361</v>
      </c>
      <c r="B8" s="133"/>
      <c r="C8" s="130"/>
      <c r="D8" s="130"/>
      <c r="E8" s="130">
        <v>566590</v>
      </c>
      <c r="F8" s="130">
        <v>12414000</v>
      </c>
      <c r="G8" s="130"/>
      <c r="H8" s="134"/>
      <c r="I8" s="135"/>
    </row>
    <row r="9" spans="1:9" s="1" customFormat="1" ht="12.75">
      <c r="A9" s="80">
        <v>6362</v>
      </c>
      <c r="B9" s="133"/>
      <c r="C9" s="130"/>
      <c r="D9" s="130"/>
      <c r="E9" s="130"/>
      <c r="F9" s="130">
        <v>181000</v>
      </c>
      <c r="G9" s="130"/>
      <c r="H9" s="134"/>
      <c r="I9" s="135"/>
    </row>
    <row r="10" spans="1:9" s="108" customFormat="1" ht="12.75">
      <c r="A10" s="109">
        <v>641</v>
      </c>
      <c r="B10" s="136">
        <f>B11</f>
        <v>0</v>
      </c>
      <c r="C10" s="137"/>
      <c r="D10" s="137">
        <f>D11</f>
        <v>100</v>
      </c>
      <c r="E10" s="137">
        <f>E11</f>
        <v>0</v>
      </c>
      <c r="F10" s="137"/>
      <c r="G10" s="137"/>
      <c r="H10" s="138"/>
      <c r="I10" s="139"/>
    </row>
    <row r="11" spans="1:9" s="1" customFormat="1" ht="12.75">
      <c r="A11" s="80">
        <v>6413</v>
      </c>
      <c r="B11" s="133"/>
      <c r="C11" s="130"/>
      <c r="D11" s="130">
        <v>100</v>
      </c>
      <c r="E11" s="130"/>
      <c r="F11" s="130"/>
      <c r="G11" s="130"/>
      <c r="H11" s="134"/>
      <c r="I11" s="135"/>
    </row>
    <row r="12" spans="1:9" s="108" customFormat="1" ht="12.75">
      <c r="A12" s="107">
        <v>652</v>
      </c>
      <c r="B12" s="140">
        <f>B13</f>
        <v>0</v>
      </c>
      <c r="C12" s="141"/>
      <c r="D12" s="141">
        <f>D13</f>
        <v>959700</v>
      </c>
      <c r="E12" s="141">
        <f>E13</f>
        <v>0</v>
      </c>
      <c r="F12" s="141"/>
      <c r="G12" s="141">
        <f>G13</f>
        <v>38000</v>
      </c>
      <c r="H12" s="142"/>
      <c r="I12" s="143"/>
    </row>
    <row r="13" spans="1:9" s="1" customFormat="1" ht="12.75">
      <c r="A13" s="81">
        <v>6526</v>
      </c>
      <c r="B13" s="144"/>
      <c r="C13" s="145"/>
      <c r="D13" s="145">
        <v>959700</v>
      </c>
      <c r="E13" s="145"/>
      <c r="F13" s="145"/>
      <c r="G13" s="145">
        <v>38000</v>
      </c>
      <c r="H13" s="146"/>
      <c r="I13" s="147"/>
    </row>
    <row r="14" spans="1:9" s="108" customFormat="1" ht="12.75">
      <c r="A14" s="107">
        <v>661</v>
      </c>
      <c r="B14" s="140">
        <f>B15+B16</f>
        <v>0</v>
      </c>
      <c r="C14" s="141">
        <f>C15+C16</f>
        <v>10000</v>
      </c>
      <c r="D14" s="141">
        <f>D15+D16</f>
        <v>0</v>
      </c>
      <c r="E14" s="141">
        <f>E15+E16</f>
        <v>0</v>
      </c>
      <c r="F14" s="141"/>
      <c r="G14" s="141"/>
      <c r="H14" s="142"/>
      <c r="I14" s="143"/>
    </row>
    <row r="15" spans="1:9" s="1" customFormat="1" ht="12.75">
      <c r="A15" s="81">
        <v>6614</v>
      </c>
      <c r="B15" s="144"/>
      <c r="C15" s="145"/>
      <c r="D15" s="145"/>
      <c r="E15" s="145"/>
      <c r="F15" s="145"/>
      <c r="G15" s="145"/>
      <c r="H15" s="146"/>
      <c r="I15" s="147"/>
    </row>
    <row r="16" spans="1:9" s="1" customFormat="1" ht="12.75">
      <c r="A16" s="81">
        <v>6615</v>
      </c>
      <c r="B16" s="144"/>
      <c r="C16" s="145">
        <v>10000</v>
      </c>
      <c r="D16" s="145"/>
      <c r="E16" s="145"/>
      <c r="F16" s="145"/>
      <c r="G16" s="145"/>
      <c r="H16" s="146"/>
      <c r="I16" s="147"/>
    </row>
    <row r="17" spans="1:9" s="108" customFormat="1" ht="12.75">
      <c r="A17" s="107">
        <v>663</v>
      </c>
      <c r="B17" s="140">
        <f>B18+B19</f>
        <v>0</v>
      </c>
      <c r="C17" s="141"/>
      <c r="D17" s="141">
        <f>D18+D19</f>
        <v>0</v>
      </c>
      <c r="E17" s="141">
        <f>E18+E19</f>
        <v>0</v>
      </c>
      <c r="F17" s="141">
        <f>F18+F19</f>
        <v>0</v>
      </c>
      <c r="G17" s="141">
        <f>G18+G19</f>
        <v>29000</v>
      </c>
      <c r="H17" s="142"/>
      <c r="I17" s="143"/>
    </row>
    <row r="18" spans="1:9" s="1" customFormat="1" ht="12.75">
      <c r="A18" s="81">
        <v>6631</v>
      </c>
      <c r="B18" s="144"/>
      <c r="C18" s="145"/>
      <c r="D18" s="145"/>
      <c r="E18" s="145"/>
      <c r="F18" s="145"/>
      <c r="G18" s="145">
        <v>18500</v>
      </c>
      <c r="H18" s="146"/>
      <c r="I18" s="147"/>
    </row>
    <row r="19" spans="1:9" s="1" customFormat="1" ht="12.75">
      <c r="A19" s="81">
        <v>6632</v>
      </c>
      <c r="B19" s="144"/>
      <c r="C19" s="145"/>
      <c r="D19" s="145"/>
      <c r="E19" s="145"/>
      <c r="F19" s="145"/>
      <c r="G19" s="145">
        <v>10500</v>
      </c>
      <c r="H19" s="146"/>
      <c r="I19" s="147"/>
    </row>
    <row r="20" spans="1:9" s="108" customFormat="1" ht="12.75">
      <c r="A20" s="107">
        <v>671</v>
      </c>
      <c r="B20" s="140">
        <f>B21+B22</f>
        <v>24405929.59</v>
      </c>
      <c r="C20" s="141"/>
      <c r="D20" s="141">
        <f>D21+D22</f>
        <v>0</v>
      </c>
      <c r="E20" s="141">
        <f>E21+E22</f>
        <v>0</v>
      </c>
      <c r="F20" s="141"/>
      <c r="G20" s="141"/>
      <c r="H20" s="142"/>
      <c r="I20" s="143"/>
    </row>
    <row r="21" spans="1:9" s="1" customFormat="1" ht="12.75">
      <c r="A21" s="81">
        <v>6711</v>
      </c>
      <c r="B21" s="144">
        <v>24235929.59</v>
      </c>
      <c r="C21" s="145"/>
      <c r="D21" s="145"/>
      <c r="E21" s="145"/>
      <c r="F21" s="145"/>
      <c r="G21" s="145"/>
      <c r="H21" s="146"/>
      <c r="I21" s="147"/>
    </row>
    <row r="22" spans="1:9" s="1" customFormat="1" ht="12.75">
      <c r="A22" s="81">
        <v>6712</v>
      </c>
      <c r="B22" s="144">
        <v>170000</v>
      </c>
      <c r="C22" s="145"/>
      <c r="D22" s="145"/>
      <c r="E22" s="145"/>
      <c r="F22" s="145"/>
      <c r="G22" s="145"/>
      <c r="H22" s="146"/>
      <c r="I22" s="147"/>
    </row>
    <row r="23" spans="1:9" s="1" customFormat="1" ht="26.25" thickBot="1">
      <c r="A23" s="161" t="s">
        <v>186</v>
      </c>
      <c r="B23" s="162">
        <f>B20</f>
        <v>24405929.59</v>
      </c>
      <c r="C23" s="162">
        <f>C14</f>
        <v>10000</v>
      </c>
      <c r="D23" s="162">
        <f>D5+D12+D10</f>
        <v>959800</v>
      </c>
      <c r="E23" s="162">
        <f>E7</f>
        <v>566590</v>
      </c>
      <c r="F23" s="162">
        <f>F7</f>
        <v>12595000</v>
      </c>
      <c r="G23" s="162">
        <f>G12+G17</f>
        <v>67000</v>
      </c>
      <c r="H23" s="162">
        <f>H20</f>
        <v>0</v>
      </c>
      <c r="I23" s="162">
        <f>I20</f>
        <v>0</v>
      </c>
    </row>
    <row r="24" spans="1:9" s="1" customFormat="1" ht="22.5" thickBot="1">
      <c r="A24" s="174" t="s">
        <v>185</v>
      </c>
      <c r="B24" s="206">
        <f>B23+C23+D23+E23+F23+G23</f>
        <v>38604319.59</v>
      </c>
      <c r="C24" s="207"/>
      <c r="D24" s="207"/>
      <c r="E24" s="207"/>
      <c r="F24" s="207"/>
      <c r="G24" s="207"/>
      <c r="H24" s="207"/>
      <c r="I24" s="208"/>
    </row>
    <row r="25" spans="1:9" s="108" customFormat="1" ht="12.75">
      <c r="A25" s="164">
        <v>922</v>
      </c>
      <c r="B25" s="165">
        <f>B26</f>
        <v>0</v>
      </c>
      <c r="C25" s="166">
        <f>C26</f>
        <v>19500</v>
      </c>
      <c r="D25" s="166">
        <f>D26</f>
        <v>15000</v>
      </c>
      <c r="E25" s="166">
        <f>E26</f>
        <v>0</v>
      </c>
      <c r="F25" s="166"/>
      <c r="G25" s="166">
        <f>G26</f>
        <v>22500</v>
      </c>
      <c r="H25" s="167"/>
      <c r="I25" s="168"/>
    </row>
    <row r="26" spans="1:9" s="1" customFormat="1" ht="13.5" thickBot="1">
      <c r="A26" s="106">
        <v>9221</v>
      </c>
      <c r="B26" s="148"/>
      <c r="C26" s="149">
        <v>19500</v>
      </c>
      <c r="D26" s="149">
        <v>15000</v>
      </c>
      <c r="E26" s="149"/>
      <c r="F26" s="149"/>
      <c r="G26" s="149">
        <v>22500</v>
      </c>
      <c r="H26" s="150"/>
      <c r="I26" s="151"/>
    </row>
    <row r="27" spans="1:9" s="1" customFormat="1" ht="13.5" thickBot="1">
      <c r="A27" s="175">
        <v>9222</v>
      </c>
      <c r="B27" s="176"/>
      <c r="C27" s="176"/>
      <c r="D27" s="176"/>
      <c r="E27" s="176"/>
      <c r="F27" s="176"/>
      <c r="G27" s="176"/>
      <c r="H27" s="177"/>
      <c r="I27" s="177"/>
    </row>
    <row r="28" spans="1:9" s="1" customFormat="1" ht="24.75" customHeight="1" thickBot="1">
      <c r="A28" s="163" t="s">
        <v>11</v>
      </c>
      <c r="B28" s="131">
        <f>B5+B7+B10+B12+B14+B17+B20+B25</f>
        <v>24405929.59</v>
      </c>
      <c r="C28" s="131">
        <f aca="true" t="shared" si="1" ref="C28:I28">C5+C7+C10+C12+C14+C17+C20+C25</f>
        <v>29500</v>
      </c>
      <c r="D28" s="131">
        <f>D23+D27+D25</f>
        <v>974800</v>
      </c>
      <c r="E28" s="131">
        <f t="shared" si="1"/>
        <v>566590</v>
      </c>
      <c r="F28" s="131">
        <f t="shared" si="1"/>
        <v>12595000</v>
      </c>
      <c r="G28" s="131">
        <f t="shared" si="1"/>
        <v>89500</v>
      </c>
      <c r="H28" s="131">
        <f t="shared" si="1"/>
        <v>0</v>
      </c>
      <c r="I28" s="131">
        <f t="shared" si="1"/>
        <v>0</v>
      </c>
    </row>
    <row r="29" spans="1:9" s="1" customFormat="1" ht="37.5" customHeight="1" thickBot="1">
      <c r="A29" s="10" t="s">
        <v>187</v>
      </c>
      <c r="B29" s="209">
        <f>B28+C28+D28+E28+F28+G28</f>
        <v>38661319.59</v>
      </c>
      <c r="C29" s="210"/>
      <c r="D29" s="210"/>
      <c r="E29" s="210"/>
      <c r="F29" s="210"/>
      <c r="G29" s="210"/>
      <c r="H29" s="210"/>
      <c r="I29" s="211"/>
    </row>
    <row r="30" spans="1:9" ht="12.75">
      <c r="A30" s="6"/>
      <c r="B30" s="6"/>
      <c r="C30" s="6"/>
      <c r="D30" s="7"/>
      <c r="E30" s="7"/>
      <c r="F30" s="11"/>
      <c r="I30" s="9"/>
    </row>
    <row r="31" spans="3:6" ht="13.5" customHeight="1">
      <c r="C31" s="15"/>
      <c r="D31" s="13"/>
      <c r="E31" s="13"/>
      <c r="F31" s="16"/>
    </row>
    <row r="32" spans="3:6" ht="13.5" customHeight="1">
      <c r="C32" s="15"/>
      <c r="D32" s="17"/>
      <c r="E32" s="17"/>
      <c r="F32" s="18"/>
    </row>
    <row r="33" spans="4:6" ht="13.5" customHeight="1">
      <c r="D33" s="19"/>
      <c r="E33" s="19"/>
      <c r="F33" s="20"/>
    </row>
    <row r="34" spans="4:6" ht="13.5" customHeight="1">
      <c r="D34" s="21"/>
      <c r="E34" s="21"/>
      <c r="F34" s="22"/>
    </row>
    <row r="35" spans="4:6" ht="13.5" customHeight="1">
      <c r="D35" s="13"/>
      <c r="E35" s="13"/>
      <c r="F35" s="14"/>
    </row>
    <row r="36" spans="3:6" ht="28.5" customHeight="1">
      <c r="C36" s="15"/>
      <c r="D36" s="13"/>
      <c r="E36" s="13"/>
      <c r="F36" s="23"/>
    </row>
    <row r="37" spans="3:6" ht="13.5" customHeight="1">
      <c r="C37" s="15"/>
      <c r="D37" s="13"/>
      <c r="E37" s="13"/>
      <c r="F37" s="18"/>
    </row>
    <row r="38" spans="4:6" ht="13.5" customHeight="1">
      <c r="D38" s="13"/>
      <c r="E38" s="13"/>
      <c r="F38" s="14"/>
    </row>
    <row r="39" spans="4:6" ht="13.5" customHeight="1">
      <c r="D39" s="13"/>
      <c r="E39" s="13"/>
      <c r="F39" s="22"/>
    </row>
    <row r="40" spans="4:6" ht="13.5" customHeight="1">
      <c r="D40" s="13"/>
      <c r="E40" s="13"/>
      <c r="F40" s="14"/>
    </row>
    <row r="41" spans="4:6" ht="22.5" customHeight="1">
      <c r="D41" s="13"/>
      <c r="E41" s="13"/>
      <c r="F41" s="24"/>
    </row>
    <row r="42" spans="4:6" ht="13.5" customHeight="1">
      <c r="D42" s="19"/>
      <c r="E42" s="19"/>
      <c r="F42" s="20"/>
    </row>
    <row r="43" spans="2:6" ht="13.5" customHeight="1">
      <c r="B43" s="15"/>
      <c r="D43" s="19"/>
      <c r="E43" s="19"/>
      <c r="F43" s="25"/>
    </row>
    <row r="44" spans="3:6" ht="13.5" customHeight="1">
      <c r="C44" s="15"/>
      <c r="D44" s="19"/>
      <c r="E44" s="19"/>
      <c r="F44" s="26"/>
    </row>
    <row r="45" spans="3:6" ht="13.5" customHeight="1">
      <c r="C45" s="15"/>
      <c r="D45" s="21"/>
      <c r="E45" s="21"/>
      <c r="F45" s="18"/>
    </row>
    <row r="46" spans="4:6" ht="13.5" customHeight="1">
      <c r="D46" s="13"/>
      <c r="E46" s="13"/>
      <c r="F46" s="14"/>
    </row>
    <row r="47" spans="2:6" ht="13.5" customHeight="1">
      <c r="B47" s="15"/>
      <c r="D47" s="13"/>
      <c r="E47" s="13"/>
      <c r="F47" s="16"/>
    </row>
    <row r="48" spans="3:6" ht="13.5" customHeight="1">
      <c r="C48" s="15"/>
      <c r="D48" s="13"/>
      <c r="E48" s="13"/>
      <c r="F48" s="25"/>
    </row>
    <row r="49" spans="3:6" ht="13.5" customHeight="1">
      <c r="C49" s="15"/>
      <c r="D49" s="21"/>
      <c r="E49" s="21"/>
      <c r="F49" s="18"/>
    </row>
    <row r="50" spans="4:6" ht="13.5" customHeight="1">
      <c r="D50" s="19"/>
      <c r="E50" s="19"/>
      <c r="F50" s="14"/>
    </row>
    <row r="51" spans="3:6" ht="13.5" customHeight="1">
      <c r="C51" s="15"/>
      <c r="D51" s="19"/>
      <c r="E51" s="19"/>
      <c r="F51" s="25"/>
    </row>
    <row r="52" spans="4:6" ht="22.5" customHeight="1">
      <c r="D52" s="21"/>
      <c r="E52" s="21"/>
      <c r="F52" s="24"/>
    </row>
    <row r="53" spans="4:6" ht="13.5" customHeight="1">
      <c r="D53" s="13"/>
      <c r="E53" s="13"/>
      <c r="F53" s="14"/>
    </row>
    <row r="54" spans="4:6" ht="13.5" customHeight="1">
      <c r="D54" s="21"/>
      <c r="E54" s="21"/>
      <c r="F54" s="18"/>
    </row>
    <row r="55" spans="4:6" ht="13.5" customHeight="1">
      <c r="D55" s="13"/>
      <c r="E55" s="13"/>
      <c r="F55" s="14"/>
    </row>
    <row r="56" spans="4:6" ht="13.5" customHeight="1">
      <c r="D56" s="13"/>
      <c r="E56" s="13"/>
      <c r="F56" s="14"/>
    </row>
    <row r="57" spans="1:6" ht="13.5" customHeight="1">
      <c r="A57" s="15"/>
      <c r="D57" s="27"/>
      <c r="E57" s="27"/>
      <c r="F57" s="25"/>
    </row>
    <row r="58" spans="2:6" ht="13.5" customHeight="1">
      <c r="B58" s="15"/>
      <c r="C58" s="15"/>
      <c r="D58" s="28"/>
      <c r="E58" s="28"/>
      <c r="F58" s="25"/>
    </row>
    <row r="59" spans="2:6" ht="13.5" customHeight="1">
      <c r="B59" s="15"/>
      <c r="C59" s="15"/>
      <c r="D59" s="28"/>
      <c r="E59" s="28"/>
      <c r="F59" s="16"/>
    </row>
    <row r="60" spans="2:6" ht="13.5" customHeight="1">
      <c r="B60" s="15"/>
      <c r="C60" s="15"/>
      <c r="D60" s="21"/>
      <c r="E60" s="21"/>
      <c r="F60" s="22"/>
    </row>
    <row r="61" spans="4:6" ht="12.75">
      <c r="D61" s="13"/>
      <c r="E61" s="13"/>
      <c r="F61" s="14"/>
    </row>
    <row r="62" spans="2:6" ht="12.75">
      <c r="B62" s="15"/>
      <c r="D62" s="13"/>
      <c r="E62" s="13"/>
      <c r="F62" s="25"/>
    </row>
    <row r="63" spans="3:6" ht="12.75">
      <c r="C63" s="15"/>
      <c r="D63" s="13"/>
      <c r="E63" s="13"/>
      <c r="F63" s="16"/>
    </row>
    <row r="64" spans="3:6" ht="12.75">
      <c r="C64" s="15"/>
      <c r="D64" s="21"/>
      <c r="E64" s="21"/>
      <c r="F64" s="18"/>
    </row>
    <row r="65" spans="4:6" ht="12.75">
      <c r="D65" s="13"/>
      <c r="E65" s="13"/>
      <c r="F65" s="14"/>
    </row>
    <row r="66" spans="4:6" ht="12.75">
      <c r="D66" s="13"/>
      <c r="E66" s="13"/>
      <c r="F66" s="14"/>
    </row>
    <row r="67" spans="4:6" ht="12.75">
      <c r="D67" s="29"/>
      <c r="E67" s="29"/>
      <c r="F67" s="30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13"/>
      <c r="E70" s="13"/>
      <c r="F70" s="14"/>
    </row>
    <row r="71" spans="4:6" ht="12.75">
      <c r="D71" s="21"/>
      <c r="E71" s="21"/>
      <c r="F71" s="18"/>
    </row>
    <row r="72" spans="4:6" ht="12.75">
      <c r="D72" s="13"/>
      <c r="E72" s="13"/>
      <c r="F72" s="14"/>
    </row>
    <row r="73" spans="4:6" ht="12.75">
      <c r="D73" s="21"/>
      <c r="E73" s="21"/>
      <c r="F73" s="18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4:6" ht="12.75">
      <c r="D77" s="13"/>
      <c r="E77" s="13"/>
      <c r="F77" s="14"/>
    </row>
    <row r="78" spans="1:6" ht="28.5" customHeight="1">
      <c r="A78" s="31"/>
      <c r="B78" s="31"/>
      <c r="C78" s="31"/>
      <c r="D78" s="32"/>
      <c r="E78" s="32"/>
      <c r="F78" s="33"/>
    </row>
    <row r="79" spans="3:6" ht="12.75">
      <c r="C79" s="15"/>
      <c r="D79" s="13"/>
      <c r="E79" s="13"/>
      <c r="F79" s="16"/>
    </row>
    <row r="80" spans="4:6" ht="12.75">
      <c r="D80" s="34"/>
      <c r="E80" s="34"/>
      <c r="F80" s="35"/>
    </row>
    <row r="81" spans="4:6" ht="12.75">
      <c r="D81" s="13"/>
      <c r="E81" s="13"/>
      <c r="F81" s="14"/>
    </row>
    <row r="82" spans="4:6" ht="12.75">
      <c r="D82" s="29"/>
      <c r="E82" s="29"/>
      <c r="F82" s="30"/>
    </row>
    <row r="83" spans="4:6" ht="12.75">
      <c r="D83" s="29"/>
      <c r="E83" s="29"/>
      <c r="F83" s="30"/>
    </row>
    <row r="84" spans="4:6" ht="12.75">
      <c r="D84" s="13"/>
      <c r="E84" s="13"/>
      <c r="F84" s="14"/>
    </row>
    <row r="85" spans="4:6" ht="12.75">
      <c r="D85" s="21"/>
      <c r="E85" s="21"/>
      <c r="F85" s="18"/>
    </row>
    <row r="86" spans="4:6" ht="12.75">
      <c r="D86" s="13"/>
      <c r="E86" s="13"/>
      <c r="F86" s="14"/>
    </row>
    <row r="87" spans="4:6" ht="12.75">
      <c r="D87" s="13"/>
      <c r="E87" s="13"/>
      <c r="F87" s="14"/>
    </row>
    <row r="88" spans="4:6" ht="12.75">
      <c r="D88" s="21"/>
      <c r="E88" s="21"/>
      <c r="F88" s="18"/>
    </row>
    <row r="89" spans="4:6" ht="12.75">
      <c r="D89" s="13"/>
      <c r="E89" s="13"/>
      <c r="F89" s="14"/>
    </row>
    <row r="90" spans="4:6" ht="12.75">
      <c r="D90" s="29"/>
      <c r="E90" s="29"/>
      <c r="F90" s="30"/>
    </row>
    <row r="91" spans="4:6" ht="12.75">
      <c r="D91" s="21"/>
      <c r="E91" s="21"/>
      <c r="F91" s="35"/>
    </row>
    <row r="92" spans="4:6" ht="12.75">
      <c r="D92" s="19"/>
      <c r="E92" s="19"/>
      <c r="F92" s="30"/>
    </row>
    <row r="93" spans="4:6" ht="12.75">
      <c r="D93" s="21"/>
      <c r="E93" s="21"/>
      <c r="F93" s="18"/>
    </row>
    <row r="94" spans="4:6" ht="12.75">
      <c r="D94" s="13"/>
      <c r="E94" s="13"/>
      <c r="F94" s="14"/>
    </row>
    <row r="95" spans="3:6" ht="12.75">
      <c r="C95" s="15"/>
      <c r="D95" s="13"/>
      <c r="E95" s="13"/>
      <c r="F95" s="16"/>
    </row>
    <row r="96" spans="4:6" ht="12.75">
      <c r="D96" s="19"/>
      <c r="E96" s="19"/>
      <c r="F96" s="18"/>
    </row>
    <row r="97" spans="4:6" ht="12.75">
      <c r="D97" s="19"/>
      <c r="E97" s="19"/>
      <c r="F97" s="30"/>
    </row>
    <row r="98" spans="3:6" ht="12.75">
      <c r="C98" s="15"/>
      <c r="D98" s="19"/>
      <c r="E98" s="19"/>
      <c r="F98" s="36"/>
    </row>
    <row r="99" spans="3:6" ht="12.75">
      <c r="C99" s="15"/>
      <c r="D99" s="21"/>
      <c r="E99" s="21"/>
      <c r="F99" s="22"/>
    </row>
    <row r="100" spans="4:6" ht="12.75">
      <c r="D100" s="13"/>
      <c r="E100" s="13"/>
      <c r="F100" s="14"/>
    </row>
    <row r="101" spans="4:6" ht="12.75">
      <c r="D101" s="34"/>
      <c r="E101" s="34"/>
      <c r="F101" s="37"/>
    </row>
    <row r="102" spans="4:6" ht="11.25" customHeight="1">
      <c r="D102" s="29"/>
      <c r="E102" s="29"/>
      <c r="F102" s="30"/>
    </row>
    <row r="103" spans="2:6" ht="24" customHeight="1">
      <c r="B103" s="15"/>
      <c r="D103" s="29"/>
      <c r="E103" s="29"/>
      <c r="F103" s="38"/>
    </row>
    <row r="104" spans="3:6" ht="15" customHeight="1">
      <c r="C104" s="15"/>
      <c r="D104" s="29"/>
      <c r="E104" s="29"/>
      <c r="F104" s="38"/>
    </row>
    <row r="105" spans="4:6" ht="11.25" customHeight="1">
      <c r="D105" s="34"/>
      <c r="E105" s="34"/>
      <c r="F105" s="35"/>
    </row>
    <row r="106" spans="4:6" ht="12.75">
      <c r="D106" s="29"/>
      <c r="E106" s="29"/>
      <c r="F106" s="30"/>
    </row>
    <row r="107" spans="2:6" ht="13.5" customHeight="1">
      <c r="B107" s="15"/>
      <c r="D107" s="29"/>
      <c r="E107" s="29"/>
      <c r="F107" s="39"/>
    </row>
    <row r="108" spans="3:6" ht="12.75" customHeight="1">
      <c r="C108" s="15"/>
      <c r="D108" s="29"/>
      <c r="E108" s="29"/>
      <c r="F108" s="16"/>
    </row>
    <row r="109" spans="3:6" ht="12.75" customHeight="1">
      <c r="C109" s="15"/>
      <c r="D109" s="21"/>
      <c r="E109" s="21"/>
      <c r="F109" s="22"/>
    </row>
    <row r="110" spans="4:6" ht="12.75">
      <c r="D110" s="13"/>
      <c r="E110" s="13"/>
      <c r="F110" s="14"/>
    </row>
    <row r="111" spans="3:6" ht="12.75">
      <c r="C111" s="15"/>
      <c r="D111" s="13"/>
      <c r="E111" s="13"/>
      <c r="F111" s="36"/>
    </row>
    <row r="112" spans="4:6" ht="12.75">
      <c r="D112" s="34"/>
      <c r="E112" s="34"/>
      <c r="F112" s="35"/>
    </row>
    <row r="113" spans="4:6" ht="12.75">
      <c r="D113" s="29"/>
      <c r="E113" s="29"/>
      <c r="F113" s="30"/>
    </row>
    <row r="114" spans="4:6" ht="12.75">
      <c r="D114" s="13"/>
      <c r="E114" s="13"/>
      <c r="F114" s="14"/>
    </row>
    <row r="115" spans="1:6" ht="19.5" customHeight="1">
      <c r="A115" s="40"/>
      <c r="B115" s="6"/>
      <c r="C115" s="6"/>
      <c r="D115" s="6"/>
      <c r="E115" s="6"/>
      <c r="F115" s="25"/>
    </row>
    <row r="116" spans="1:6" ht="15" customHeight="1">
      <c r="A116" s="15"/>
      <c r="D116" s="27"/>
      <c r="E116" s="27"/>
      <c r="F116" s="25"/>
    </row>
    <row r="117" spans="1:6" ht="12.75">
      <c r="A117" s="15"/>
      <c r="B117" s="15"/>
      <c r="D117" s="27"/>
      <c r="E117" s="27"/>
      <c r="F117" s="16"/>
    </row>
    <row r="118" spans="3:6" ht="12.75">
      <c r="C118" s="15"/>
      <c r="D118" s="13"/>
      <c r="E118" s="13"/>
      <c r="F118" s="25"/>
    </row>
    <row r="119" spans="4:6" ht="12.75">
      <c r="D119" s="17"/>
      <c r="E119" s="17"/>
      <c r="F119" s="18"/>
    </row>
    <row r="120" spans="2:6" ht="12.75">
      <c r="B120" s="15"/>
      <c r="D120" s="13"/>
      <c r="E120" s="13"/>
      <c r="F120" s="16"/>
    </row>
    <row r="121" spans="3:6" ht="12.75">
      <c r="C121" s="15"/>
      <c r="D121" s="13"/>
      <c r="E121" s="13"/>
      <c r="F121" s="16"/>
    </row>
    <row r="122" spans="4:6" ht="12.75">
      <c r="D122" s="21"/>
      <c r="E122" s="21"/>
      <c r="F122" s="22"/>
    </row>
    <row r="123" spans="3:6" ht="22.5" customHeight="1">
      <c r="C123" s="15"/>
      <c r="D123" s="13"/>
      <c r="E123" s="13"/>
      <c r="F123" s="23"/>
    </row>
    <row r="124" spans="4:6" ht="12.75">
      <c r="D124" s="13"/>
      <c r="E124" s="13"/>
      <c r="F124" s="22"/>
    </row>
    <row r="125" spans="2:6" ht="12.75">
      <c r="B125" s="15"/>
      <c r="D125" s="19"/>
      <c r="E125" s="19"/>
      <c r="F125" s="25"/>
    </row>
    <row r="126" spans="3:6" ht="12.75">
      <c r="C126" s="15"/>
      <c r="D126" s="19"/>
      <c r="E126" s="19"/>
      <c r="F126" s="26"/>
    </row>
    <row r="127" spans="4:6" ht="12.75">
      <c r="D127" s="21"/>
      <c r="E127" s="21"/>
      <c r="F127" s="18"/>
    </row>
    <row r="128" spans="1:6" ht="13.5" customHeight="1">
      <c r="A128" s="15"/>
      <c r="D128" s="27"/>
      <c r="E128" s="27"/>
      <c r="F128" s="25"/>
    </row>
    <row r="129" spans="2:6" ht="13.5" customHeight="1">
      <c r="B129" s="15"/>
      <c r="D129" s="13"/>
      <c r="E129" s="13"/>
      <c r="F129" s="25"/>
    </row>
    <row r="130" spans="3:6" ht="13.5" customHeight="1">
      <c r="C130" s="15"/>
      <c r="D130" s="13"/>
      <c r="E130" s="13"/>
      <c r="F130" s="16"/>
    </row>
    <row r="131" spans="3:6" ht="12.75">
      <c r="C131" s="15"/>
      <c r="D131" s="21"/>
      <c r="E131" s="21"/>
      <c r="F131" s="18"/>
    </row>
    <row r="132" spans="3:6" ht="12.75">
      <c r="C132" s="15"/>
      <c r="D132" s="13"/>
      <c r="E132" s="13"/>
      <c r="F132" s="16"/>
    </row>
    <row r="133" spans="4:6" ht="12.75">
      <c r="D133" s="34"/>
      <c r="E133" s="34"/>
      <c r="F133" s="35"/>
    </row>
    <row r="134" spans="3:6" ht="12.75">
      <c r="C134" s="15"/>
      <c r="D134" s="19"/>
      <c r="E134" s="19"/>
      <c r="F134" s="36"/>
    </row>
    <row r="135" spans="3:6" ht="12.75">
      <c r="C135" s="15"/>
      <c r="D135" s="21"/>
      <c r="E135" s="21"/>
      <c r="F135" s="22"/>
    </row>
    <row r="136" spans="4:6" ht="12.75">
      <c r="D136" s="34"/>
      <c r="E136" s="34"/>
      <c r="F136" s="41"/>
    </row>
    <row r="137" spans="2:6" ht="12.75">
      <c r="B137" s="15"/>
      <c r="D137" s="29"/>
      <c r="E137" s="29"/>
      <c r="F137" s="39"/>
    </row>
    <row r="138" spans="3:6" ht="12.75">
      <c r="C138" s="15"/>
      <c r="D138" s="29"/>
      <c r="E138" s="29"/>
      <c r="F138" s="16"/>
    </row>
    <row r="139" spans="3:6" ht="12.75">
      <c r="C139" s="15"/>
      <c r="D139" s="21"/>
      <c r="E139" s="21"/>
      <c r="F139" s="22"/>
    </row>
    <row r="140" spans="3:6" ht="12.75">
      <c r="C140" s="15"/>
      <c r="D140" s="21"/>
      <c r="E140" s="21"/>
      <c r="F140" s="22"/>
    </row>
    <row r="141" spans="4:6" ht="12.75">
      <c r="D141" s="13"/>
      <c r="E141" s="13"/>
      <c r="F141" s="14"/>
    </row>
    <row r="142" spans="1:6" s="42" customFormat="1" ht="18" customHeight="1">
      <c r="A142" s="212"/>
      <c r="B142" s="213"/>
      <c r="C142" s="213"/>
      <c r="D142" s="213"/>
      <c r="E142" s="213"/>
      <c r="F142" s="213"/>
    </row>
    <row r="143" spans="1:6" ht="28.5" customHeight="1">
      <c r="A143" s="31"/>
      <c r="B143" s="31"/>
      <c r="C143" s="31"/>
      <c r="D143" s="32"/>
      <c r="E143" s="32"/>
      <c r="F143" s="33"/>
    </row>
    <row r="145" spans="1:6" ht="15.75">
      <c r="A145" s="44"/>
      <c r="B145" s="15"/>
      <c r="C145" s="15"/>
      <c r="D145" s="45"/>
      <c r="E145" s="45"/>
      <c r="F145" s="5"/>
    </row>
    <row r="146" spans="1:6" ht="12.75">
      <c r="A146" s="15"/>
      <c r="B146" s="15"/>
      <c r="C146" s="15"/>
      <c r="D146" s="45"/>
      <c r="E146" s="45"/>
      <c r="F146" s="5"/>
    </row>
    <row r="147" spans="1:6" ht="17.25" customHeight="1">
      <c r="A147" s="15"/>
      <c r="B147" s="15"/>
      <c r="C147" s="15"/>
      <c r="D147" s="45"/>
      <c r="E147" s="45"/>
      <c r="F147" s="5"/>
    </row>
    <row r="148" spans="1:6" ht="13.5" customHeight="1">
      <c r="A148" s="15"/>
      <c r="B148" s="15"/>
      <c r="C148" s="15"/>
      <c r="D148" s="45"/>
      <c r="E148" s="45"/>
      <c r="F148" s="5"/>
    </row>
    <row r="149" spans="1:6" ht="12.75">
      <c r="A149" s="15"/>
      <c r="B149" s="15"/>
      <c r="C149" s="15"/>
      <c r="D149" s="45"/>
      <c r="E149" s="45"/>
      <c r="F149" s="5"/>
    </row>
    <row r="150" spans="1:3" ht="12.75">
      <c r="A150" s="15"/>
      <c r="B150" s="15"/>
      <c r="C150" s="15"/>
    </row>
    <row r="151" spans="1:6" ht="12.75">
      <c r="A151" s="15"/>
      <c r="B151" s="15"/>
      <c r="C151" s="15"/>
      <c r="D151" s="45"/>
      <c r="E151" s="45"/>
      <c r="F151" s="5"/>
    </row>
    <row r="152" spans="1:6" ht="12.75">
      <c r="A152" s="15"/>
      <c r="B152" s="15"/>
      <c r="C152" s="15"/>
      <c r="D152" s="45"/>
      <c r="E152" s="45"/>
      <c r="F152" s="46"/>
    </row>
    <row r="153" spans="1:6" ht="12.75">
      <c r="A153" s="15"/>
      <c r="B153" s="15"/>
      <c r="C153" s="15"/>
      <c r="D153" s="45"/>
      <c r="E153" s="45"/>
      <c r="F153" s="5"/>
    </row>
    <row r="154" spans="1:6" ht="22.5" customHeight="1">
      <c r="A154" s="15"/>
      <c r="B154" s="15"/>
      <c r="C154" s="15"/>
      <c r="D154" s="45"/>
      <c r="E154" s="45"/>
      <c r="F154" s="23"/>
    </row>
    <row r="155" spans="4:6" ht="22.5" customHeight="1">
      <c r="D155" s="21"/>
      <c r="E155" s="21"/>
      <c r="F155" s="24"/>
    </row>
  </sheetData>
  <sheetProtection/>
  <mergeCells count="5">
    <mergeCell ref="A1:I1"/>
    <mergeCell ref="B3:I3"/>
    <mergeCell ref="B24:I24"/>
    <mergeCell ref="B29:I29"/>
    <mergeCell ref="A142:F142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6" t="s">
        <v>217</v>
      </c>
      <c r="B1" s="216"/>
      <c r="C1" s="216"/>
      <c r="D1" s="216"/>
      <c r="E1" s="216"/>
      <c r="F1" s="216"/>
      <c r="G1" s="216"/>
      <c r="H1" s="216"/>
      <c r="I1" s="216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2" t="s">
        <v>8</v>
      </c>
      <c r="B3" s="203" t="s">
        <v>165</v>
      </c>
      <c r="C3" s="204"/>
      <c r="D3" s="204"/>
      <c r="E3" s="204"/>
      <c r="F3" s="204"/>
      <c r="G3" s="204"/>
      <c r="H3" s="204"/>
      <c r="I3" s="205"/>
    </row>
    <row r="4" spans="1:9" s="1" customFormat="1" ht="90" thickBot="1">
      <c r="A4" s="63" t="s">
        <v>38</v>
      </c>
      <c r="B4" s="77" t="s">
        <v>205</v>
      </c>
      <c r="C4" s="78" t="s">
        <v>206</v>
      </c>
      <c r="D4" s="78" t="s">
        <v>207</v>
      </c>
      <c r="E4" s="78" t="s">
        <v>208</v>
      </c>
      <c r="F4" s="78" t="s">
        <v>209</v>
      </c>
      <c r="G4" s="78" t="s">
        <v>210</v>
      </c>
      <c r="H4" s="78" t="s">
        <v>29</v>
      </c>
      <c r="I4" s="79" t="s">
        <v>10</v>
      </c>
    </row>
    <row r="5" spans="1:9" s="108" customFormat="1" ht="12.75" customHeight="1">
      <c r="A5" s="110">
        <v>634</v>
      </c>
      <c r="B5" s="132">
        <f aca="true" t="shared" si="0" ref="B5:I5">B6</f>
        <v>0</v>
      </c>
      <c r="C5" s="132">
        <f t="shared" si="0"/>
        <v>0</v>
      </c>
      <c r="D5" s="132">
        <f t="shared" si="0"/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2">
        <f t="shared" si="0"/>
        <v>0</v>
      </c>
    </row>
    <row r="6" spans="1:9" s="1" customFormat="1" ht="12.75">
      <c r="A6" s="80">
        <v>6341</v>
      </c>
      <c r="B6" s="133"/>
      <c r="C6" s="130"/>
      <c r="D6" s="130">
        <v>0</v>
      </c>
      <c r="E6" s="130"/>
      <c r="F6" s="130"/>
      <c r="G6" s="130"/>
      <c r="H6" s="134"/>
      <c r="I6" s="135"/>
    </row>
    <row r="7" spans="1:9" s="108" customFormat="1" ht="12.75">
      <c r="A7" s="109">
        <v>636</v>
      </c>
      <c r="B7" s="136">
        <f>B8+B9</f>
        <v>0</v>
      </c>
      <c r="C7" s="137"/>
      <c r="D7" s="137">
        <f>D8+D9</f>
        <v>0</v>
      </c>
      <c r="E7" s="137">
        <f>E8+E9</f>
        <v>566590</v>
      </c>
      <c r="F7" s="137">
        <f>F8+F9</f>
        <v>12595000</v>
      </c>
      <c r="G7" s="137"/>
      <c r="H7" s="138"/>
      <c r="I7" s="139"/>
    </row>
    <row r="8" spans="1:9" s="1" customFormat="1" ht="12.75">
      <c r="A8" s="80">
        <v>6361</v>
      </c>
      <c r="B8" s="133"/>
      <c r="C8" s="130"/>
      <c r="D8" s="130"/>
      <c r="E8" s="130">
        <v>566590</v>
      </c>
      <c r="F8" s="130">
        <v>12414000</v>
      </c>
      <c r="G8" s="130"/>
      <c r="H8" s="134"/>
      <c r="I8" s="135"/>
    </row>
    <row r="9" spans="1:9" s="1" customFormat="1" ht="12.75">
      <c r="A9" s="80">
        <v>6362</v>
      </c>
      <c r="B9" s="133"/>
      <c r="C9" s="130"/>
      <c r="D9" s="130"/>
      <c r="E9" s="130"/>
      <c r="F9" s="130">
        <v>181000</v>
      </c>
      <c r="G9" s="130"/>
      <c r="H9" s="134"/>
      <c r="I9" s="135"/>
    </row>
    <row r="10" spans="1:9" s="108" customFormat="1" ht="12.75">
      <c r="A10" s="109">
        <v>641</v>
      </c>
      <c r="B10" s="136">
        <f>B11</f>
        <v>0</v>
      </c>
      <c r="C10" s="137"/>
      <c r="D10" s="137">
        <f>D11</f>
        <v>100</v>
      </c>
      <c r="E10" s="137">
        <f>E11</f>
        <v>0</v>
      </c>
      <c r="F10" s="137"/>
      <c r="G10" s="137"/>
      <c r="H10" s="138"/>
      <c r="I10" s="139"/>
    </row>
    <row r="11" spans="1:9" s="1" customFormat="1" ht="12.75">
      <c r="A11" s="80">
        <v>6413</v>
      </c>
      <c r="B11" s="133"/>
      <c r="C11" s="130"/>
      <c r="D11" s="130">
        <v>100</v>
      </c>
      <c r="E11" s="130"/>
      <c r="F11" s="130"/>
      <c r="G11" s="130"/>
      <c r="H11" s="134"/>
      <c r="I11" s="135"/>
    </row>
    <row r="12" spans="1:9" s="108" customFormat="1" ht="12.75">
      <c r="A12" s="107">
        <v>652</v>
      </c>
      <c r="B12" s="140">
        <f>B13</f>
        <v>0</v>
      </c>
      <c r="C12" s="141"/>
      <c r="D12" s="141">
        <f>D13</f>
        <v>959700</v>
      </c>
      <c r="E12" s="141">
        <f>E13</f>
        <v>0</v>
      </c>
      <c r="F12" s="141"/>
      <c r="G12" s="141">
        <f>G13</f>
        <v>38000</v>
      </c>
      <c r="H12" s="142"/>
      <c r="I12" s="143"/>
    </row>
    <row r="13" spans="1:9" s="1" customFormat="1" ht="12.75">
      <c r="A13" s="81">
        <v>6526</v>
      </c>
      <c r="B13" s="144"/>
      <c r="C13" s="145"/>
      <c r="D13" s="145">
        <v>959700</v>
      </c>
      <c r="E13" s="145"/>
      <c r="F13" s="145"/>
      <c r="G13" s="145">
        <v>38000</v>
      </c>
      <c r="H13" s="146"/>
      <c r="I13" s="147"/>
    </row>
    <row r="14" spans="1:9" s="108" customFormat="1" ht="12.75">
      <c r="A14" s="107">
        <v>661</v>
      </c>
      <c r="B14" s="140">
        <f>B15+B16</f>
        <v>0</v>
      </c>
      <c r="C14" s="141">
        <f>C15+C16</f>
        <v>10000</v>
      </c>
      <c r="D14" s="141">
        <f>D15+D16</f>
        <v>0</v>
      </c>
      <c r="E14" s="141">
        <f>E15+E16</f>
        <v>0</v>
      </c>
      <c r="F14" s="141"/>
      <c r="G14" s="141"/>
      <c r="H14" s="142"/>
      <c r="I14" s="143"/>
    </row>
    <row r="15" spans="1:9" s="1" customFormat="1" ht="12.75">
      <c r="A15" s="81">
        <v>6614</v>
      </c>
      <c r="B15" s="144"/>
      <c r="C15" s="145"/>
      <c r="D15" s="145"/>
      <c r="E15" s="145"/>
      <c r="F15" s="145"/>
      <c r="G15" s="145"/>
      <c r="H15" s="146"/>
      <c r="I15" s="147"/>
    </row>
    <row r="16" spans="1:9" s="1" customFormat="1" ht="12.75">
      <c r="A16" s="81">
        <v>6615</v>
      </c>
      <c r="B16" s="144"/>
      <c r="C16" s="145">
        <v>10000</v>
      </c>
      <c r="D16" s="145"/>
      <c r="E16" s="145"/>
      <c r="F16" s="145"/>
      <c r="G16" s="145"/>
      <c r="H16" s="146"/>
      <c r="I16" s="147"/>
    </row>
    <row r="17" spans="1:9" s="108" customFormat="1" ht="12.75">
      <c r="A17" s="107">
        <v>663</v>
      </c>
      <c r="B17" s="140">
        <f>B18+B19</f>
        <v>0</v>
      </c>
      <c r="C17" s="141"/>
      <c r="D17" s="141">
        <f>D18+D19</f>
        <v>0</v>
      </c>
      <c r="E17" s="141">
        <f>E18+E19</f>
        <v>0</v>
      </c>
      <c r="F17" s="141">
        <f>F18+F19</f>
        <v>0</v>
      </c>
      <c r="G17" s="141">
        <f>G18+G19</f>
        <v>29000</v>
      </c>
      <c r="H17" s="142"/>
      <c r="I17" s="143"/>
    </row>
    <row r="18" spans="1:9" s="1" customFormat="1" ht="12.75">
      <c r="A18" s="81">
        <v>6631</v>
      </c>
      <c r="B18" s="144"/>
      <c r="C18" s="145"/>
      <c r="D18" s="145"/>
      <c r="E18" s="145"/>
      <c r="F18" s="145"/>
      <c r="G18" s="145">
        <v>18500</v>
      </c>
      <c r="H18" s="146"/>
      <c r="I18" s="147"/>
    </row>
    <row r="19" spans="1:9" s="1" customFormat="1" ht="12.75">
      <c r="A19" s="81">
        <v>6632</v>
      </c>
      <c r="B19" s="144"/>
      <c r="C19" s="145"/>
      <c r="D19" s="145"/>
      <c r="E19" s="145"/>
      <c r="F19" s="145"/>
      <c r="G19" s="145">
        <v>10500</v>
      </c>
      <c r="H19" s="146"/>
      <c r="I19" s="147"/>
    </row>
    <row r="20" spans="1:9" s="108" customFormat="1" ht="12.75">
      <c r="A20" s="107">
        <v>671</v>
      </c>
      <c r="B20" s="140">
        <f>B21+B22</f>
        <v>24405929.59</v>
      </c>
      <c r="C20" s="141"/>
      <c r="D20" s="141">
        <f>D21+D22</f>
        <v>0</v>
      </c>
      <c r="E20" s="141">
        <f>E21+E22</f>
        <v>0</v>
      </c>
      <c r="F20" s="141"/>
      <c r="G20" s="141"/>
      <c r="H20" s="142"/>
      <c r="I20" s="143"/>
    </row>
    <row r="21" spans="1:9" s="1" customFormat="1" ht="12.75">
      <c r="A21" s="81">
        <v>6711</v>
      </c>
      <c r="B21" s="144">
        <v>24235929.59</v>
      </c>
      <c r="C21" s="145"/>
      <c r="D21" s="145"/>
      <c r="E21" s="145"/>
      <c r="F21" s="145"/>
      <c r="G21" s="145"/>
      <c r="H21" s="146"/>
      <c r="I21" s="147"/>
    </row>
    <row r="22" spans="1:9" s="1" customFormat="1" ht="12.75">
      <c r="A22" s="81">
        <v>6712</v>
      </c>
      <c r="B22" s="144">
        <v>170000</v>
      </c>
      <c r="C22" s="145"/>
      <c r="D22" s="145"/>
      <c r="E22" s="145"/>
      <c r="F22" s="145"/>
      <c r="G22" s="145"/>
      <c r="H22" s="146"/>
      <c r="I22" s="147"/>
    </row>
    <row r="23" spans="1:9" s="1" customFormat="1" ht="22.5" thickBot="1">
      <c r="A23" s="173" t="s">
        <v>186</v>
      </c>
      <c r="B23" s="170">
        <f>B20</f>
        <v>24405929.59</v>
      </c>
      <c r="C23" s="171">
        <f>C14</f>
        <v>10000</v>
      </c>
      <c r="D23" s="171">
        <f>D5+D12+D10</f>
        <v>959800</v>
      </c>
      <c r="E23" s="171">
        <f>E7</f>
        <v>566590</v>
      </c>
      <c r="F23" s="171">
        <f>F7</f>
        <v>12595000</v>
      </c>
      <c r="G23" s="171">
        <f>G12+G17</f>
        <v>67000</v>
      </c>
      <c r="H23" s="172"/>
      <c r="I23" s="171"/>
    </row>
    <row r="24" spans="1:9" s="1" customFormat="1" ht="22.5" thickBot="1">
      <c r="A24" s="174" t="s">
        <v>185</v>
      </c>
      <c r="B24" s="206">
        <f>B23+C23+D23+E23+F23+G23</f>
        <v>38604319.59</v>
      </c>
      <c r="C24" s="214"/>
      <c r="D24" s="214"/>
      <c r="E24" s="214"/>
      <c r="F24" s="214"/>
      <c r="G24" s="214"/>
      <c r="H24" s="214"/>
      <c r="I24" s="215"/>
    </row>
    <row r="25" spans="1:9" s="108" customFormat="1" ht="12.75">
      <c r="A25" s="164">
        <v>922</v>
      </c>
      <c r="B25" s="165">
        <f>B26</f>
        <v>0</v>
      </c>
      <c r="C25" s="166">
        <f>C26</f>
        <v>0</v>
      </c>
      <c r="D25" s="166">
        <f>D26</f>
        <v>0</v>
      </c>
      <c r="E25" s="166">
        <f>E26</f>
        <v>0</v>
      </c>
      <c r="F25" s="166"/>
      <c r="G25" s="166">
        <f>G26</f>
        <v>0</v>
      </c>
      <c r="H25" s="167"/>
      <c r="I25" s="168"/>
    </row>
    <row r="26" spans="1:9" s="1" customFormat="1" ht="13.5" thickBot="1">
      <c r="A26" s="106">
        <v>9221</v>
      </c>
      <c r="B26" s="148"/>
      <c r="C26" s="149"/>
      <c r="D26" s="149"/>
      <c r="E26" s="149"/>
      <c r="F26" s="149"/>
      <c r="G26" s="149"/>
      <c r="H26" s="150"/>
      <c r="I26" s="151"/>
    </row>
    <row r="27" spans="1:9" s="1" customFormat="1" ht="30" customHeight="1" thickBot="1">
      <c r="A27" s="10" t="s">
        <v>11</v>
      </c>
      <c r="B27" s="131">
        <f>B5+B7+B10+B12+B14+B17+B20+B25</f>
        <v>24405929.59</v>
      </c>
      <c r="C27" s="131">
        <f aca="true" t="shared" si="1" ref="C27:I27">C5+C7+C10+C12+C14+C17+C20+C25</f>
        <v>10000</v>
      </c>
      <c r="D27" s="131">
        <f>D5+D7+D10+D12+D14+D17+D20+D25</f>
        <v>959800</v>
      </c>
      <c r="E27" s="131">
        <f t="shared" si="1"/>
        <v>566590</v>
      </c>
      <c r="F27" s="131">
        <f t="shared" si="1"/>
        <v>12595000</v>
      </c>
      <c r="G27" s="131">
        <f t="shared" si="1"/>
        <v>67000</v>
      </c>
      <c r="H27" s="131">
        <f t="shared" si="1"/>
        <v>0</v>
      </c>
      <c r="I27" s="131">
        <f t="shared" si="1"/>
        <v>0</v>
      </c>
    </row>
    <row r="28" spans="1:9" s="1" customFormat="1" ht="45.75" customHeight="1" thickBot="1">
      <c r="A28" s="10" t="s">
        <v>188</v>
      </c>
      <c r="B28" s="209">
        <f>B27+C27+D27+E27+F27+G27+H27+I27</f>
        <v>38604319.59</v>
      </c>
      <c r="C28" s="210"/>
      <c r="D28" s="210"/>
      <c r="E28" s="210"/>
      <c r="F28" s="210"/>
      <c r="G28" s="210"/>
      <c r="H28" s="210"/>
      <c r="I28" s="211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12"/>
      <c r="B141" s="213"/>
      <c r="C141" s="213"/>
      <c r="D141" s="213"/>
      <c r="E141" s="213"/>
      <c r="F141" s="213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4"/>
  <sheetViews>
    <sheetView zoomScalePageLayoutView="0" workbookViewId="0" topLeftCell="A10">
      <selection activeCell="L4" sqref="L4"/>
    </sheetView>
  </sheetViews>
  <sheetFormatPr defaultColWidth="11.421875" defaultRowHeight="12.75"/>
  <cols>
    <col min="1" max="1" width="16.00390625" style="12" customWidth="1"/>
    <col min="2" max="3" width="17.57421875" style="12" customWidth="1"/>
    <col min="4" max="5" width="17.57421875" style="43" customWidth="1"/>
    <col min="6" max="9" width="17.57421875" style="3" customWidth="1"/>
    <col min="10" max="10" width="7.8515625" style="3" customWidth="1"/>
    <col min="11" max="11" width="14.28125" style="3" customWidth="1"/>
    <col min="12" max="12" width="7.8515625" style="3" customWidth="1"/>
    <col min="13" max="16384" width="11.421875" style="3" customWidth="1"/>
  </cols>
  <sheetData>
    <row r="1" spans="1:9" ht="24" customHeight="1">
      <c r="A1" s="216" t="s">
        <v>218</v>
      </c>
      <c r="B1" s="216"/>
      <c r="C1" s="216"/>
      <c r="D1" s="216"/>
      <c r="E1" s="216"/>
      <c r="F1" s="216"/>
      <c r="G1" s="216"/>
      <c r="H1" s="216"/>
      <c r="I1" s="216"/>
    </row>
    <row r="2" spans="1:9" s="1" customFormat="1" ht="13.5" thickBot="1">
      <c r="A2" s="8"/>
      <c r="I2" s="9" t="s">
        <v>7</v>
      </c>
    </row>
    <row r="3" spans="1:9" s="1" customFormat="1" ht="26.25" customHeight="1" thickBot="1">
      <c r="A3" s="62" t="s">
        <v>8</v>
      </c>
      <c r="B3" s="203" t="s">
        <v>199</v>
      </c>
      <c r="C3" s="204"/>
      <c r="D3" s="204"/>
      <c r="E3" s="204"/>
      <c r="F3" s="204"/>
      <c r="G3" s="204"/>
      <c r="H3" s="204"/>
      <c r="I3" s="205"/>
    </row>
    <row r="4" spans="1:9" s="1" customFormat="1" ht="90" thickBot="1">
      <c r="A4" s="63" t="s">
        <v>38</v>
      </c>
      <c r="B4" s="77" t="s">
        <v>205</v>
      </c>
      <c r="C4" s="78" t="s">
        <v>206</v>
      </c>
      <c r="D4" s="78" t="s">
        <v>207</v>
      </c>
      <c r="E4" s="78" t="s">
        <v>208</v>
      </c>
      <c r="F4" s="78" t="s">
        <v>209</v>
      </c>
      <c r="G4" s="78" t="s">
        <v>210</v>
      </c>
      <c r="H4" s="78" t="s">
        <v>29</v>
      </c>
      <c r="I4" s="79" t="s">
        <v>10</v>
      </c>
    </row>
    <row r="5" spans="1:9" s="108" customFormat="1" ht="12.75" customHeight="1">
      <c r="A5" s="110">
        <v>634</v>
      </c>
      <c r="B5" s="132">
        <f aca="true" t="shared" si="0" ref="B5:I5">B6</f>
        <v>0</v>
      </c>
      <c r="C5" s="132">
        <f t="shared" si="0"/>
        <v>0</v>
      </c>
      <c r="D5" s="132">
        <f t="shared" si="0"/>
        <v>0</v>
      </c>
      <c r="E5" s="132">
        <f t="shared" si="0"/>
        <v>0</v>
      </c>
      <c r="F5" s="132">
        <f t="shared" si="0"/>
        <v>0</v>
      </c>
      <c r="G5" s="132">
        <f t="shared" si="0"/>
        <v>0</v>
      </c>
      <c r="H5" s="132">
        <f t="shared" si="0"/>
        <v>0</v>
      </c>
      <c r="I5" s="132">
        <f t="shared" si="0"/>
        <v>0</v>
      </c>
    </row>
    <row r="6" spans="1:9" s="1" customFormat="1" ht="12.75">
      <c r="A6" s="80">
        <v>6341</v>
      </c>
      <c r="B6" s="133"/>
      <c r="C6" s="130"/>
      <c r="D6" s="130">
        <v>0</v>
      </c>
      <c r="E6" s="130"/>
      <c r="F6" s="130"/>
      <c r="G6" s="130"/>
      <c r="H6" s="134"/>
      <c r="I6" s="135"/>
    </row>
    <row r="7" spans="1:9" s="108" customFormat="1" ht="12.75">
      <c r="A7" s="109">
        <v>636</v>
      </c>
      <c r="B7" s="136">
        <f>B8+B9</f>
        <v>0</v>
      </c>
      <c r="C7" s="137"/>
      <c r="D7" s="137">
        <f>D8+D9</f>
        <v>0</v>
      </c>
      <c r="E7" s="137">
        <f>E8+E9</f>
        <v>566590</v>
      </c>
      <c r="F7" s="137">
        <f>F8+F9</f>
        <v>12595000</v>
      </c>
      <c r="G7" s="137"/>
      <c r="H7" s="138"/>
      <c r="I7" s="139"/>
    </row>
    <row r="8" spans="1:9" s="1" customFormat="1" ht="12.75">
      <c r="A8" s="80">
        <v>6361</v>
      </c>
      <c r="B8" s="133"/>
      <c r="C8" s="130"/>
      <c r="D8" s="130"/>
      <c r="E8" s="130">
        <v>566590</v>
      </c>
      <c r="F8" s="130">
        <v>12414000</v>
      </c>
      <c r="G8" s="130"/>
      <c r="H8" s="134"/>
      <c r="I8" s="135"/>
    </row>
    <row r="9" spans="1:9" s="1" customFormat="1" ht="12.75">
      <c r="A9" s="80">
        <v>6362</v>
      </c>
      <c r="B9" s="133"/>
      <c r="C9" s="130"/>
      <c r="D9" s="130"/>
      <c r="E9" s="130"/>
      <c r="F9" s="130">
        <v>181000</v>
      </c>
      <c r="G9" s="130"/>
      <c r="H9" s="134"/>
      <c r="I9" s="135"/>
    </row>
    <row r="10" spans="1:9" s="108" customFormat="1" ht="12.75">
      <c r="A10" s="109">
        <v>641</v>
      </c>
      <c r="B10" s="136">
        <f>B11</f>
        <v>0</v>
      </c>
      <c r="C10" s="137"/>
      <c r="D10" s="137">
        <f>D11</f>
        <v>100</v>
      </c>
      <c r="E10" s="137">
        <f>E11</f>
        <v>0</v>
      </c>
      <c r="F10" s="137"/>
      <c r="G10" s="137"/>
      <c r="H10" s="138"/>
      <c r="I10" s="139"/>
    </row>
    <row r="11" spans="1:9" s="1" customFormat="1" ht="12.75">
      <c r="A11" s="80">
        <v>6413</v>
      </c>
      <c r="B11" s="133"/>
      <c r="C11" s="130"/>
      <c r="D11" s="130">
        <v>100</v>
      </c>
      <c r="E11" s="130"/>
      <c r="F11" s="130"/>
      <c r="G11" s="130"/>
      <c r="H11" s="134"/>
      <c r="I11" s="135"/>
    </row>
    <row r="12" spans="1:9" s="108" customFormat="1" ht="12.75">
      <c r="A12" s="107">
        <v>652</v>
      </c>
      <c r="B12" s="140">
        <f>B13</f>
        <v>0</v>
      </c>
      <c r="C12" s="141"/>
      <c r="D12" s="141">
        <f>D13</f>
        <v>959700</v>
      </c>
      <c r="E12" s="141">
        <f>E13</f>
        <v>0</v>
      </c>
      <c r="F12" s="141"/>
      <c r="G12" s="141">
        <f>G13</f>
        <v>38000</v>
      </c>
      <c r="H12" s="142"/>
      <c r="I12" s="143"/>
    </row>
    <row r="13" spans="1:9" s="1" customFormat="1" ht="12.75">
      <c r="A13" s="81">
        <v>6526</v>
      </c>
      <c r="B13" s="144"/>
      <c r="C13" s="145"/>
      <c r="D13" s="145">
        <v>959700</v>
      </c>
      <c r="E13" s="145"/>
      <c r="F13" s="145"/>
      <c r="G13" s="145">
        <v>38000</v>
      </c>
      <c r="H13" s="146"/>
      <c r="I13" s="147"/>
    </row>
    <row r="14" spans="1:9" s="108" customFormat="1" ht="12.75">
      <c r="A14" s="107">
        <v>661</v>
      </c>
      <c r="B14" s="140">
        <f>B15+B16</f>
        <v>0</v>
      </c>
      <c r="C14" s="141">
        <f>C15+C16</f>
        <v>10000</v>
      </c>
      <c r="D14" s="141">
        <f>D15+D16</f>
        <v>0</v>
      </c>
      <c r="E14" s="141">
        <f>E15+E16</f>
        <v>0</v>
      </c>
      <c r="F14" s="141"/>
      <c r="G14" s="141"/>
      <c r="H14" s="142"/>
      <c r="I14" s="143"/>
    </row>
    <row r="15" spans="1:9" s="1" customFormat="1" ht="12.75">
      <c r="A15" s="81">
        <v>6614</v>
      </c>
      <c r="B15" s="144"/>
      <c r="C15" s="145"/>
      <c r="D15" s="145"/>
      <c r="E15" s="145"/>
      <c r="F15" s="145"/>
      <c r="G15" s="145"/>
      <c r="H15" s="146"/>
      <c r="I15" s="147"/>
    </row>
    <row r="16" spans="1:9" s="1" customFormat="1" ht="12.75">
      <c r="A16" s="81">
        <v>6615</v>
      </c>
      <c r="B16" s="144"/>
      <c r="C16" s="145">
        <v>10000</v>
      </c>
      <c r="D16" s="145"/>
      <c r="E16" s="145"/>
      <c r="F16" s="145"/>
      <c r="G16" s="145"/>
      <c r="H16" s="146"/>
      <c r="I16" s="147"/>
    </row>
    <row r="17" spans="1:9" s="108" customFormat="1" ht="12.75">
      <c r="A17" s="107">
        <v>663</v>
      </c>
      <c r="B17" s="140">
        <f>B18+B19</f>
        <v>0</v>
      </c>
      <c r="C17" s="141"/>
      <c r="D17" s="141">
        <f>D18+D19</f>
        <v>0</v>
      </c>
      <c r="E17" s="141">
        <f>E18+E19</f>
        <v>0</v>
      </c>
      <c r="F17" s="141">
        <f>F18+F19</f>
        <v>0</v>
      </c>
      <c r="G17" s="141">
        <f>G18+G19</f>
        <v>29000</v>
      </c>
      <c r="H17" s="142"/>
      <c r="I17" s="143"/>
    </row>
    <row r="18" spans="1:9" s="1" customFormat="1" ht="12.75">
      <c r="A18" s="81">
        <v>6631</v>
      </c>
      <c r="B18" s="144"/>
      <c r="C18" s="145"/>
      <c r="D18" s="145"/>
      <c r="E18" s="145"/>
      <c r="F18" s="145"/>
      <c r="G18" s="145">
        <v>18500</v>
      </c>
      <c r="H18" s="146"/>
      <c r="I18" s="147"/>
    </row>
    <row r="19" spans="1:9" s="1" customFormat="1" ht="12.75">
      <c r="A19" s="81">
        <v>6632</v>
      </c>
      <c r="B19" s="144"/>
      <c r="C19" s="145"/>
      <c r="D19" s="145"/>
      <c r="E19" s="145"/>
      <c r="F19" s="145"/>
      <c r="G19" s="145">
        <v>10500</v>
      </c>
      <c r="H19" s="146"/>
      <c r="I19" s="147"/>
    </row>
    <row r="20" spans="1:9" s="108" customFormat="1" ht="12.75">
      <c r="A20" s="107">
        <v>671</v>
      </c>
      <c r="B20" s="140">
        <f>B21+B22</f>
        <v>24405929.59</v>
      </c>
      <c r="C20" s="141"/>
      <c r="D20" s="141">
        <f>D21+D22</f>
        <v>0</v>
      </c>
      <c r="E20" s="141">
        <f>E21+E22</f>
        <v>0</v>
      </c>
      <c r="F20" s="141"/>
      <c r="G20" s="141"/>
      <c r="H20" s="142"/>
      <c r="I20" s="143"/>
    </row>
    <row r="21" spans="1:9" s="1" customFormat="1" ht="12.75">
      <c r="A21" s="81">
        <v>6711</v>
      </c>
      <c r="B21" s="144">
        <v>24235929.59</v>
      </c>
      <c r="C21" s="145"/>
      <c r="D21" s="145"/>
      <c r="E21" s="145"/>
      <c r="F21" s="145"/>
      <c r="G21" s="145"/>
      <c r="H21" s="146"/>
      <c r="I21" s="147"/>
    </row>
    <row r="22" spans="1:9" s="1" customFormat="1" ht="12.75">
      <c r="A22" s="81">
        <v>6712</v>
      </c>
      <c r="B22" s="144">
        <v>170000</v>
      </c>
      <c r="C22" s="145"/>
      <c r="D22" s="145"/>
      <c r="E22" s="145"/>
      <c r="F22" s="145"/>
      <c r="G22" s="145"/>
      <c r="H22" s="146"/>
      <c r="I22" s="147"/>
    </row>
    <row r="23" spans="1:9" s="1" customFormat="1" ht="22.5" thickBot="1">
      <c r="A23" s="173" t="s">
        <v>186</v>
      </c>
      <c r="B23" s="162">
        <f>B20</f>
        <v>24405929.59</v>
      </c>
      <c r="C23" s="169">
        <f>C14</f>
        <v>10000</v>
      </c>
      <c r="D23" s="169">
        <f>D5+D12+D10</f>
        <v>959800</v>
      </c>
      <c r="E23" s="169">
        <f>E7</f>
        <v>566590</v>
      </c>
      <c r="F23" s="169">
        <f>F7</f>
        <v>12595000</v>
      </c>
      <c r="G23" s="169">
        <f>G12+G17</f>
        <v>67000</v>
      </c>
      <c r="H23" s="146"/>
      <c r="I23" s="147"/>
    </row>
    <row r="24" spans="1:9" s="1" customFormat="1" ht="22.5" thickBot="1">
      <c r="A24" s="174" t="s">
        <v>185</v>
      </c>
      <c r="B24" s="206">
        <f>B23+C23+D23+E23+F23+G23</f>
        <v>38604319.59</v>
      </c>
      <c r="C24" s="207"/>
      <c r="D24" s="207"/>
      <c r="E24" s="207"/>
      <c r="F24" s="207"/>
      <c r="G24" s="207"/>
      <c r="H24" s="207"/>
      <c r="I24" s="208"/>
    </row>
    <row r="25" spans="1:9" s="108" customFormat="1" ht="12.75">
      <c r="A25" s="107">
        <v>922</v>
      </c>
      <c r="B25" s="165">
        <f>B26</f>
        <v>0</v>
      </c>
      <c r="C25" s="166">
        <f>C26</f>
        <v>0</v>
      </c>
      <c r="D25" s="166">
        <f>D26</f>
        <v>0</v>
      </c>
      <c r="E25" s="166">
        <f>E26</f>
        <v>0</v>
      </c>
      <c r="F25" s="166"/>
      <c r="G25" s="166">
        <f>G26</f>
        <v>0</v>
      </c>
      <c r="H25" s="167"/>
      <c r="I25" s="168"/>
    </row>
    <row r="26" spans="1:9" s="1" customFormat="1" ht="13.5" thickBot="1">
      <c r="A26" s="106">
        <v>9221</v>
      </c>
      <c r="B26" s="148"/>
      <c r="C26" s="149"/>
      <c r="D26" s="149"/>
      <c r="E26" s="149"/>
      <c r="F26" s="149"/>
      <c r="G26" s="149"/>
      <c r="H26" s="150"/>
      <c r="I26" s="151"/>
    </row>
    <row r="27" spans="1:9" s="1" customFormat="1" ht="30" customHeight="1" thickBot="1">
      <c r="A27" s="10" t="s">
        <v>11</v>
      </c>
      <c r="B27" s="131">
        <f>B5+B7+B10+B12+B14+B17+B20+B25</f>
        <v>24405929.59</v>
      </c>
      <c r="C27" s="131">
        <f aca="true" t="shared" si="1" ref="C27:I27">C5+C7+C10+C12+C14+C17+C20+C25</f>
        <v>10000</v>
      </c>
      <c r="D27" s="131">
        <f>D5+D7+D10+D12+D14+D17+D20+D25</f>
        <v>959800</v>
      </c>
      <c r="E27" s="131">
        <f t="shared" si="1"/>
        <v>566590</v>
      </c>
      <c r="F27" s="131">
        <f t="shared" si="1"/>
        <v>12595000</v>
      </c>
      <c r="G27" s="131">
        <f t="shared" si="1"/>
        <v>67000</v>
      </c>
      <c r="H27" s="131">
        <f t="shared" si="1"/>
        <v>0</v>
      </c>
      <c r="I27" s="131">
        <f t="shared" si="1"/>
        <v>0</v>
      </c>
    </row>
    <row r="28" spans="1:9" s="1" customFormat="1" ht="39" thickBot="1">
      <c r="A28" s="10" t="s">
        <v>188</v>
      </c>
      <c r="B28" s="209">
        <f>B27+C27+D27+E27+F27+G27+H27+I27</f>
        <v>38604319.59</v>
      </c>
      <c r="C28" s="210"/>
      <c r="D28" s="210"/>
      <c r="E28" s="210"/>
      <c r="F28" s="210"/>
      <c r="G28" s="210"/>
      <c r="H28" s="210"/>
      <c r="I28" s="211"/>
    </row>
    <row r="29" spans="1:9" ht="12.75">
      <c r="A29" s="6"/>
      <c r="B29" s="6"/>
      <c r="C29" s="6"/>
      <c r="D29" s="7"/>
      <c r="E29" s="7"/>
      <c r="F29" s="11"/>
      <c r="I29" s="9"/>
    </row>
    <row r="30" spans="3:6" ht="13.5" customHeight="1">
      <c r="C30" s="15"/>
      <c r="D30" s="13"/>
      <c r="E30" s="13"/>
      <c r="F30" s="16"/>
    </row>
    <row r="31" spans="3:6" ht="13.5" customHeight="1">
      <c r="C31" s="15"/>
      <c r="D31" s="17"/>
      <c r="E31" s="17"/>
      <c r="F31" s="18"/>
    </row>
    <row r="32" spans="4:6" ht="13.5" customHeight="1">
      <c r="D32" s="19"/>
      <c r="E32" s="19"/>
      <c r="F32" s="20"/>
    </row>
    <row r="33" spans="4:6" ht="13.5" customHeight="1">
      <c r="D33" s="21"/>
      <c r="E33" s="21"/>
      <c r="F33" s="22"/>
    </row>
    <row r="34" spans="4:6" ht="13.5" customHeight="1">
      <c r="D34" s="13"/>
      <c r="E34" s="13"/>
      <c r="F34" s="14"/>
    </row>
    <row r="35" spans="3:6" ht="28.5" customHeight="1">
      <c r="C35" s="15"/>
      <c r="D35" s="13"/>
      <c r="E35" s="13"/>
      <c r="F35" s="23"/>
    </row>
    <row r="36" spans="3:6" ht="13.5" customHeight="1">
      <c r="C36" s="15"/>
      <c r="D36" s="13"/>
      <c r="E36" s="13"/>
      <c r="F36" s="18"/>
    </row>
    <row r="37" spans="4:6" ht="13.5" customHeight="1">
      <c r="D37" s="13"/>
      <c r="E37" s="13"/>
      <c r="F37" s="14"/>
    </row>
    <row r="38" spans="4:6" ht="13.5" customHeight="1">
      <c r="D38" s="13"/>
      <c r="E38" s="13"/>
      <c r="F38" s="22"/>
    </row>
    <row r="39" spans="4:6" ht="13.5" customHeight="1">
      <c r="D39" s="13"/>
      <c r="E39" s="13"/>
      <c r="F39" s="14"/>
    </row>
    <row r="40" spans="4:6" ht="22.5" customHeight="1">
      <c r="D40" s="13"/>
      <c r="E40" s="13"/>
      <c r="F40" s="24"/>
    </row>
    <row r="41" spans="4:6" ht="13.5" customHeight="1">
      <c r="D41" s="19"/>
      <c r="E41" s="19"/>
      <c r="F41" s="20"/>
    </row>
    <row r="42" spans="2:6" ht="13.5" customHeight="1">
      <c r="B42" s="15"/>
      <c r="D42" s="19"/>
      <c r="E42" s="19"/>
      <c r="F42" s="25"/>
    </row>
    <row r="43" spans="3:6" ht="13.5" customHeight="1">
      <c r="C43" s="15"/>
      <c r="D43" s="19"/>
      <c r="E43" s="19"/>
      <c r="F43" s="26"/>
    </row>
    <row r="44" spans="3:6" ht="13.5" customHeight="1">
      <c r="C44" s="15"/>
      <c r="D44" s="21"/>
      <c r="E44" s="21"/>
      <c r="F44" s="18"/>
    </row>
    <row r="45" spans="4:6" ht="13.5" customHeight="1">
      <c r="D45" s="13"/>
      <c r="E45" s="13"/>
      <c r="F45" s="14"/>
    </row>
    <row r="46" spans="2:6" ht="13.5" customHeight="1">
      <c r="B46" s="15"/>
      <c r="D46" s="13"/>
      <c r="E46" s="13"/>
      <c r="F46" s="16"/>
    </row>
    <row r="47" spans="3:6" ht="13.5" customHeight="1">
      <c r="C47" s="15"/>
      <c r="D47" s="13"/>
      <c r="E47" s="13"/>
      <c r="F47" s="25"/>
    </row>
    <row r="48" spans="3:6" ht="13.5" customHeight="1">
      <c r="C48" s="15"/>
      <c r="D48" s="21"/>
      <c r="E48" s="21"/>
      <c r="F48" s="18"/>
    </row>
    <row r="49" spans="4:6" ht="13.5" customHeight="1">
      <c r="D49" s="19"/>
      <c r="E49" s="19"/>
      <c r="F49" s="14"/>
    </row>
    <row r="50" spans="3:6" ht="13.5" customHeight="1">
      <c r="C50" s="15"/>
      <c r="D50" s="19"/>
      <c r="E50" s="19"/>
      <c r="F50" s="25"/>
    </row>
    <row r="51" spans="4:6" ht="22.5" customHeight="1">
      <c r="D51" s="21"/>
      <c r="E51" s="21"/>
      <c r="F51" s="24"/>
    </row>
    <row r="52" spans="4:6" ht="13.5" customHeight="1">
      <c r="D52" s="13"/>
      <c r="E52" s="13"/>
      <c r="F52" s="14"/>
    </row>
    <row r="53" spans="4:6" ht="13.5" customHeight="1">
      <c r="D53" s="21"/>
      <c r="E53" s="21"/>
      <c r="F53" s="18"/>
    </row>
    <row r="54" spans="4:6" ht="13.5" customHeight="1">
      <c r="D54" s="13"/>
      <c r="E54" s="13"/>
      <c r="F54" s="14"/>
    </row>
    <row r="55" spans="4:6" ht="13.5" customHeight="1">
      <c r="D55" s="13"/>
      <c r="E55" s="13"/>
      <c r="F55" s="14"/>
    </row>
    <row r="56" spans="1:6" ht="13.5" customHeight="1">
      <c r="A56" s="15"/>
      <c r="D56" s="27"/>
      <c r="E56" s="27"/>
      <c r="F56" s="25"/>
    </row>
    <row r="57" spans="2:6" ht="13.5" customHeight="1">
      <c r="B57" s="15"/>
      <c r="C57" s="15"/>
      <c r="D57" s="28"/>
      <c r="E57" s="28"/>
      <c r="F57" s="25"/>
    </row>
    <row r="58" spans="2:6" ht="13.5" customHeight="1">
      <c r="B58" s="15"/>
      <c r="C58" s="15"/>
      <c r="D58" s="28"/>
      <c r="E58" s="28"/>
      <c r="F58" s="16"/>
    </row>
    <row r="59" spans="2:6" ht="13.5" customHeight="1">
      <c r="B59" s="15"/>
      <c r="C59" s="15"/>
      <c r="D59" s="21"/>
      <c r="E59" s="21"/>
      <c r="F59" s="22"/>
    </row>
    <row r="60" spans="4:6" ht="12.75">
      <c r="D60" s="13"/>
      <c r="E60" s="13"/>
      <c r="F60" s="14"/>
    </row>
    <row r="61" spans="2:6" ht="12.75">
      <c r="B61" s="15"/>
      <c r="D61" s="13"/>
      <c r="E61" s="13"/>
      <c r="F61" s="25"/>
    </row>
    <row r="62" spans="3:6" ht="12.75">
      <c r="C62" s="15"/>
      <c r="D62" s="13"/>
      <c r="E62" s="13"/>
      <c r="F62" s="16"/>
    </row>
    <row r="63" spans="3:6" ht="12.75">
      <c r="C63" s="15"/>
      <c r="D63" s="21"/>
      <c r="E63" s="21"/>
      <c r="F63" s="18"/>
    </row>
    <row r="64" spans="4:6" ht="12.75">
      <c r="D64" s="13"/>
      <c r="E64" s="13"/>
      <c r="F64" s="14"/>
    </row>
    <row r="65" spans="4:6" ht="12.75">
      <c r="D65" s="13"/>
      <c r="E65" s="13"/>
      <c r="F65" s="14"/>
    </row>
    <row r="66" spans="4:6" ht="12.75">
      <c r="D66" s="29"/>
      <c r="E66" s="29"/>
      <c r="F66" s="30"/>
    </row>
    <row r="67" spans="4:6" ht="12.75">
      <c r="D67" s="13"/>
      <c r="E67" s="13"/>
      <c r="F67" s="14"/>
    </row>
    <row r="68" spans="4:6" ht="12.75">
      <c r="D68" s="13"/>
      <c r="E68" s="13"/>
      <c r="F68" s="14"/>
    </row>
    <row r="69" spans="4:6" ht="12.75">
      <c r="D69" s="13"/>
      <c r="E69" s="13"/>
      <c r="F69" s="14"/>
    </row>
    <row r="70" spans="4:6" ht="12.75">
      <c r="D70" s="21"/>
      <c r="E70" s="21"/>
      <c r="F70" s="18"/>
    </row>
    <row r="71" spans="4:6" ht="12.75">
      <c r="D71" s="13"/>
      <c r="E71" s="13"/>
      <c r="F71" s="14"/>
    </row>
    <row r="72" spans="4:6" ht="12.75">
      <c r="D72" s="21"/>
      <c r="E72" s="21"/>
      <c r="F72" s="18"/>
    </row>
    <row r="73" spans="4:6" ht="12.75">
      <c r="D73" s="13"/>
      <c r="E73" s="13"/>
      <c r="F73" s="14"/>
    </row>
    <row r="74" spans="4:6" ht="12.75">
      <c r="D74" s="13"/>
      <c r="E74" s="13"/>
      <c r="F74" s="14"/>
    </row>
    <row r="75" spans="4:6" ht="12.75">
      <c r="D75" s="13"/>
      <c r="E75" s="13"/>
      <c r="F75" s="14"/>
    </row>
    <row r="76" spans="4:6" ht="12.75">
      <c r="D76" s="13"/>
      <c r="E76" s="13"/>
      <c r="F76" s="14"/>
    </row>
    <row r="77" spans="1:6" ht="28.5" customHeight="1">
      <c r="A77" s="31"/>
      <c r="B77" s="31"/>
      <c r="C77" s="31"/>
      <c r="D77" s="32"/>
      <c r="E77" s="32"/>
      <c r="F77" s="33"/>
    </row>
    <row r="78" spans="3:6" ht="12.75">
      <c r="C78" s="15"/>
      <c r="D78" s="13"/>
      <c r="E78" s="13"/>
      <c r="F78" s="16"/>
    </row>
    <row r="79" spans="4:6" ht="12.75">
      <c r="D79" s="34"/>
      <c r="E79" s="34"/>
      <c r="F79" s="35"/>
    </row>
    <row r="80" spans="4:6" ht="12.75">
      <c r="D80" s="13"/>
      <c r="E80" s="13"/>
      <c r="F80" s="14"/>
    </row>
    <row r="81" spans="4:6" ht="12.75">
      <c r="D81" s="29"/>
      <c r="E81" s="29"/>
      <c r="F81" s="30"/>
    </row>
    <row r="82" spans="4:6" ht="12.75">
      <c r="D82" s="29"/>
      <c r="E82" s="29"/>
      <c r="F82" s="30"/>
    </row>
    <row r="83" spans="4:6" ht="12.75">
      <c r="D83" s="13"/>
      <c r="E83" s="13"/>
      <c r="F83" s="14"/>
    </row>
    <row r="84" spans="4:6" ht="12.75">
      <c r="D84" s="21"/>
      <c r="E84" s="21"/>
      <c r="F84" s="18"/>
    </row>
    <row r="85" spans="4:6" ht="12.75">
      <c r="D85" s="13"/>
      <c r="E85" s="13"/>
      <c r="F85" s="14"/>
    </row>
    <row r="86" spans="4:6" ht="12.75">
      <c r="D86" s="13"/>
      <c r="E86" s="13"/>
      <c r="F86" s="14"/>
    </row>
    <row r="87" spans="4:6" ht="12.75">
      <c r="D87" s="21"/>
      <c r="E87" s="21"/>
      <c r="F87" s="18"/>
    </row>
    <row r="88" spans="4:6" ht="12.75">
      <c r="D88" s="13"/>
      <c r="E88" s="13"/>
      <c r="F88" s="14"/>
    </row>
    <row r="89" spans="4:6" ht="12.75">
      <c r="D89" s="29"/>
      <c r="E89" s="29"/>
      <c r="F89" s="30"/>
    </row>
    <row r="90" spans="4:6" ht="12.75">
      <c r="D90" s="21"/>
      <c r="E90" s="21"/>
      <c r="F90" s="35"/>
    </row>
    <row r="91" spans="4:6" ht="12.75">
      <c r="D91" s="19"/>
      <c r="E91" s="19"/>
      <c r="F91" s="30"/>
    </row>
    <row r="92" spans="4:6" ht="12.75">
      <c r="D92" s="21"/>
      <c r="E92" s="21"/>
      <c r="F92" s="18"/>
    </row>
    <row r="93" spans="4:6" ht="12.75">
      <c r="D93" s="13"/>
      <c r="E93" s="13"/>
      <c r="F93" s="14"/>
    </row>
    <row r="94" spans="3:6" ht="12.75">
      <c r="C94" s="15"/>
      <c r="D94" s="13"/>
      <c r="E94" s="13"/>
      <c r="F94" s="16"/>
    </row>
    <row r="95" spans="4:6" ht="12.75">
      <c r="D95" s="19"/>
      <c r="E95" s="19"/>
      <c r="F95" s="18"/>
    </row>
    <row r="96" spans="4:6" ht="12.75">
      <c r="D96" s="19"/>
      <c r="E96" s="19"/>
      <c r="F96" s="30"/>
    </row>
    <row r="97" spans="3:6" ht="12.75">
      <c r="C97" s="15"/>
      <c r="D97" s="19"/>
      <c r="E97" s="19"/>
      <c r="F97" s="36"/>
    </row>
    <row r="98" spans="3:6" ht="12.75">
      <c r="C98" s="15"/>
      <c r="D98" s="21"/>
      <c r="E98" s="21"/>
      <c r="F98" s="22"/>
    </row>
    <row r="99" spans="4:6" ht="12.75">
      <c r="D99" s="13"/>
      <c r="E99" s="13"/>
      <c r="F99" s="14"/>
    </row>
    <row r="100" spans="4:6" ht="12.75">
      <c r="D100" s="34"/>
      <c r="E100" s="34"/>
      <c r="F100" s="37"/>
    </row>
    <row r="101" spans="4:6" ht="11.25" customHeight="1">
      <c r="D101" s="29"/>
      <c r="E101" s="29"/>
      <c r="F101" s="30"/>
    </row>
    <row r="102" spans="2:6" ht="24" customHeight="1">
      <c r="B102" s="15"/>
      <c r="D102" s="29"/>
      <c r="E102" s="29"/>
      <c r="F102" s="38"/>
    </row>
    <row r="103" spans="3:6" ht="15" customHeight="1">
      <c r="C103" s="15"/>
      <c r="D103" s="29"/>
      <c r="E103" s="29"/>
      <c r="F103" s="38"/>
    </row>
    <row r="104" spans="4:6" ht="11.25" customHeight="1">
      <c r="D104" s="34"/>
      <c r="E104" s="34"/>
      <c r="F104" s="35"/>
    </row>
    <row r="105" spans="4:6" ht="12.75">
      <c r="D105" s="29"/>
      <c r="E105" s="29"/>
      <c r="F105" s="30"/>
    </row>
    <row r="106" spans="2:6" ht="13.5" customHeight="1">
      <c r="B106" s="15"/>
      <c r="D106" s="29"/>
      <c r="E106" s="29"/>
      <c r="F106" s="39"/>
    </row>
    <row r="107" spans="3:6" ht="12.75" customHeight="1">
      <c r="C107" s="15"/>
      <c r="D107" s="29"/>
      <c r="E107" s="29"/>
      <c r="F107" s="16"/>
    </row>
    <row r="108" spans="3:6" ht="12.75" customHeight="1">
      <c r="C108" s="15"/>
      <c r="D108" s="21"/>
      <c r="E108" s="21"/>
      <c r="F108" s="22"/>
    </row>
    <row r="109" spans="4:6" ht="12.75">
      <c r="D109" s="13"/>
      <c r="E109" s="13"/>
      <c r="F109" s="14"/>
    </row>
    <row r="110" spans="3:6" ht="12.75">
      <c r="C110" s="15"/>
      <c r="D110" s="13"/>
      <c r="E110" s="13"/>
      <c r="F110" s="36"/>
    </row>
    <row r="111" spans="4:6" ht="12.75">
      <c r="D111" s="34"/>
      <c r="E111" s="34"/>
      <c r="F111" s="35"/>
    </row>
    <row r="112" spans="4:6" ht="12.75">
      <c r="D112" s="29"/>
      <c r="E112" s="29"/>
      <c r="F112" s="30"/>
    </row>
    <row r="113" spans="4:6" ht="12.75">
      <c r="D113" s="13"/>
      <c r="E113" s="13"/>
      <c r="F113" s="14"/>
    </row>
    <row r="114" spans="1:6" ht="19.5" customHeight="1">
      <c r="A114" s="40"/>
      <c r="B114" s="6"/>
      <c r="C114" s="6"/>
      <c r="D114" s="6"/>
      <c r="E114" s="6"/>
      <c r="F114" s="25"/>
    </row>
    <row r="115" spans="1:6" ht="15" customHeight="1">
      <c r="A115" s="15"/>
      <c r="D115" s="27"/>
      <c r="E115" s="27"/>
      <c r="F115" s="25"/>
    </row>
    <row r="116" spans="1:6" ht="12.75">
      <c r="A116" s="15"/>
      <c r="B116" s="15"/>
      <c r="D116" s="27"/>
      <c r="E116" s="27"/>
      <c r="F116" s="16"/>
    </row>
    <row r="117" spans="3:6" ht="12.75">
      <c r="C117" s="15"/>
      <c r="D117" s="13"/>
      <c r="E117" s="13"/>
      <c r="F117" s="25"/>
    </row>
    <row r="118" spans="4:6" ht="12.75">
      <c r="D118" s="17"/>
      <c r="E118" s="17"/>
      <c r="F118" s="18"/>
    </row>
    <row r="119" spans="2:6" ht="12.75">
      <c r="B119" s="15"/>
      <c r="D119" s="13"/>
      <c r="E119" s="13"/>
      <c r="F119" s="16"/>
    </row>
    <row r="120" spans="3:6" ht="12.75">
      <c r="C120" s="15"/>
      <c r="D120" s="13"/>
      <c r="E120" s="13"/>
      <c r="F120" s="16"/>
    </row>
    <row r="121" spans="4:6" ht="12.75">
      <c r="D121" s="21"/>
      <c r="E121" s="21"/>
      <c r="F121" s="22"/>
    </row>
    <row r="122" spans="3:6" ht="22.5" customHeight="1">
      <c r="C122" s="15"/>
      <c r="D122" s="13"/>
      <c r="E122" s="13"/>
      <c r="F122" s="23"/>
    </row>
    <row r="123" spans="4:6" ht="12.75">
      <c r="D123" s="13"/>
      <c r="E123" s="13"/>
      <c r="F123" s="22"/>
    </row>
    <row r="124" spans="2:6" ht="12.75">
      <c r="B124" s="15"/>
      <c r="D124" s="19"/>
      <c r="E124" s="19"/>
      <c r="F124" s="25"/>
    </row>
    <row r="125" spans="3:6" ht="12.75">
      <c r="C125" s="15"/>
      <c r="D125" s="19"/>
      <c r="E125" s="19"/>
      <c r="F125" s="26"/>
    </row>
    <row r="126" spans="4:6" ht="12.75">
      <c r="D126" s="21"/>
      <c r="E126" s="21"/>
      <c r="F126" s="18"/>
    </row>
    <row r="127" spans="1:6" ht="13.5" customHeight="1">
      <c r="A127" s="15"/>
      <c r="D127" s="27"/>
      <c r="E127" s="27"/>
      <c r="F127" s="25"/>
    </row>
    <row r="128" spans="2:6" ht="13.5" customHeight="1">
      <c r="B128" s="15"/>
      <c r="D128" s="13"/>
      <c r="E128" s="13"/>
      <c r="F128" s="25"/>
    </row>
    <row r="129" spans="3:6" ht="13.5" customHeight="1">
      <c r="C129" s="15"/>
      <c r="D129" s="13"/>
      <c r="E129" s="13"/>
      <c r="F129" s="16"/>
    </row>
    <row r="130" spans="3:6" ht="12.75">
      <c r="C130" s="15"/>
      <c r="D130" s="21"/>
      <c r="E130" s="21"/>
      <c r="F130" s="18"/>
    </row>
    <row r="131" spans="3:6" ht="12.75">
      <c r="C131" s="15"/>
      <c r="D131" s="13"/>
      <c r="E131" s="13"/>
      <c r="F131" s="16"/>
    </row>
    <row r="132" spans="4:6" ht="12.75">
      <c r="D132" s="34"/>
      <c r="E132" s="34"/>
      <c r="F132" s="35"/>
    </row>
    <row r="133" spans="3:6" ht="12.75">
      <c r="C133" s="15"/>
      <c r="D133" s="19"/>
      <c r="E133" s="19"/>
      <c r="F133" s="36"/>
    </row>
    <row r="134" spans="3:6" ht="12.75">
      <c r="C134" s="15"/>
      <c r="D134" s="21"/>
      <c r="E134" s="21"/>
      <c r="F134" s="22"/>
    </row>
    <row r="135" spans="4:6" ht="12.75">
      <c r="D135" s="34"/>
      <c r="E135" s="34"/>
      <c r="F135" s="41"/>
    </row>
    <row r="136" spans="2:6" ht="12.75">
      <c r="B136" s="15"/>
      <c r="D136" s="29"/>
      <c r="E136" s="29"/>
      <c r="F136" s="39"/>
    </row>
    <row r="137" spans="3:6" ht="12.75">
      <c r="C137" s="15"/>
      <c r="D137" s="29"/>
      <c r="E137" s="29"/>
      <c r="F137" s="16"/>
    </row>
    <row r="138" spans="3:6" ht="12.75">
      <c r="C138" s="15"/>
      <c r="D138" s="21"/>
      <c r="E138" s="21"/>
      <c r="F138" s="22"/>
    </row>
    <row r="139" spans="3:6" ht="12.75">
      <c r="C139" s="15"/>
      <c r="D139" s="21"/>
      <c r="E139" s="21"/>
      <c r="F139" s="22"/>
    </row>
    <row r="140" spans="4:6" ht="12.75">
      <c r="D140" s="13"/>
      <c r="E140" s="13"/>
      <c r="F140" s="14"/>
    </row>
    <row r="141" spans="1:6" s="42" customFormat="1" ht="18" customHeight="1">
      <c r="A141" s="212"/>
      <c r="B141" s="213"/>
      <c r="C141" s="213"/>
      <c r="D141" s="213"/>
      <c r="E141" s="213"/>
      <c r="F141" s="213"/>
    </row>
    <row r="142" spans="1:6" ht="28.5" customHeight="1">
      <c r="A142" s="31"/>
      <c r="B142" s="31"/>
      <c r="C142" s="31"/>
      <c r="D142" s="32"/>
      <c r="E142" s="32"/>
      <c r="F142" s="33"/>
    </row>
    <row r="144" spans="1:6" ht="15.75">
      <c r="A144" s="44"/>
      <c r="B144" s="15"/>
      <c r="C144" s="15"/>
      <c r="D144" s="45"/>
      <c r="E144" s="45"/>
      <c r="F144" s="5"/>
    </row>
    <row r="145" spans="1:6" ht="12.75">
      <c r="A145" s="15"/>
      <c r="B145" s="15"/>
      <c r="C145" s="15"/>
      <c r="D145" s="45"/>
      <c r="E145" s="45"/>
      <c r="F145" s="5"/>
    </row>
    <row r="146" spans="1:6" ht="17.25" customHeight="1">
      <c r="A146" s="15"/>
      <c r="B146" s="15"/>
      <c r="C146" s="15"/>
      <c r="D146" s="45"/>
      <c r="E146" s="45"/>
      <c r="F146" s="5"/>
    </row>
    <row r="147" spans="1:6" ht="13.5" customHeight="1">
      <c r="A147" s="15"/>
      <c r="B147" s="15"/>
      <c r="C147" s="15"/>
      <c r="D147" s="45"/>
      <c r="E147" s="45"/>
      <c r="F147" s="5"/>
    </row>
    <row r="148" spans="1:6" ht="12.75">
      <c r="A148" s="15"/>
      <c r="B148" s="15"/>
      <c r="C148" s="15"/>
      <c r="D148" s="45"/>
      <c r="E148" s="45"/>
      <c r="F148" s="5"/>
    </row>
    <row r="149" spans="1:3" ht="12.75">
      <c r="A149" s="15"/>
      <c r="B149" s="15"/>
      <c r="C149" s="15"/>
    </row>
    <row r="150" spans="1:6" ht="12.75">
      <c r="A150" s="15"/>
      <c r="B150" s="15"/>
      <c r="C150" s="15"/>
      <c r="D150" s="45"/>
      <c r="E150" s="45"/>
      <c r="F150" s="5"/>
    </row>
    <row r="151" spans="1:6" ht="12.75">
      <c r="A151" s="15"/>
      <c r="B151" s="15"/>
      <c r="C151" s="15"/>
      <c r="D151" s="45"/>
      <c r="E151" s="45"/>
      <c r="F151" s="46"/>
    </row>
    <row r="152" spans="1:6" ht="12.75">
      <c r="A152" s="15"/>
      <c r="B152" s="15"/>
      <c r="C152" s="15"/>
      <c r="D152" s="45"/>
      <c r="E152" s="45"/>
      <c r="F152" s="5"/>
    </row>
    <row r="153" spans="1:6" ht="22.5" customHeight="1">
      <c r="A153" s="15"/>
      <c r="B153" s="15"/>
      <c r="C153" s="15"/>
      <c r="D153" s="45"/>
      <c r="E153" s="45"/>
      <c r="F153" s="23"/>
    </row>
    <row r="154" spans="4:6" ht="22.5" customHeight="1">
      <c r="D154" s="21"/>
      <c r="E154" s="21"/>
      <c r="F154" s="24"/>
    </row>
  </sheetData>
  <sheetProtection/>
  <mergeCells count="5">
    <mergeCell ref="A1:I1"/>
    <mergeCell ref="B3:I3"/>
    <mergeCell ref="B28:I28"/>
    <mergeCell ref="A141:F141"/>
    <mergeCell ref="B24:I2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31"/>
  <sheetViews>
    <sheetView workbookViewId="0" topLeftCell="A1">
      <pane ySplit="3" topLeftCell="A19" activePane="bottomLeft" state="frozen"/>
      <selection pane="topLeft" activeCell="A1" sqref="A1"/>
      <selection pane="bottomLeft" activeCell="O40" sqref="O40"/>
    </sheetView>
  </sheetViews>
  <sheetFormatPr defaultColWidth="11.421875" defaultRowHeight="12.75"/>
  <cols>
    <col min="1" max="1" width="8.00390625" style="120" customWidth="1"/>
    <col min="2" max="2" width="34.28125" style="61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1" width="9.7109375" style="2" customWidth="1"/>
    <col min="12" max="13" width="13.7109375" style="2" customWidth="1"/>
    <col min="14" max="16384" width="11.421875" style="3" customWidth="1"/>
  </cols>
  <sheetData>
    <row r="1" spans="1:13" ht="18" customHeight="1">
      <c r="A1" s="217" t="s">
        <v>219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5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27.5">
      <c r="A3" s="4" t="s">
        <v>12</v>
      </c>
      <c r="B3" s="4" t="s">
        <v>13</v>
      </c>
      <c r="C3" s="4" t="s">
        <v>212</v>
      </c>
      <c r="D3" s="4" t="s">
        <v>174</v>
      </c>
      <c r="E3" s="4" t="s">
        <v>175</v>
      </c>
      <c r="F3" s="4" t="s">
        <v>195</v>
      </c>
      <c r="G3" s="4" t="s">
        <v>194</v>
      </c>
      <c r="H3" s="4" t="s">
        <v>178</v>
      </c>
      <c r="I3" s="4" t="s">
        <v>196</v>
      </c>
      <c r="J3" s="4" t="s">
        <v>9</v>
      </c>
      <c r="K3" s="4" t="s">
        <v>10</v>
      </c>
      <c r="L3" s="4" t="s">
        <v>136</v>
      </c>
      <c r="M3" s="4" t="s">
        <v>211</v>
      </c>
    </row>
    <row r="4" spans="1:13" ht="12.75" customHeight="1">
      <c r="A4" s="54"/>
      <c r="B4" s="82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5" customFormat="1" ht="25.5">
      <c r="A5" s="54"/>
      <c r="B5" s="86" t="s">
        <v>138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2" ht="12.75" customHeight="1">
      <c r="A6" s="54"/>
      <c r="B6" s="82" t="s">
        <v>139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3"/>
      <c r="O6" s="83"/>
      <c r="P6" s="83"/>
      <c r="Q6" s="83"/>
      <c r="R6" s="83"/>
      <c r="S6" s="83"/>
      <c r="T6" s="83"/>
      <c r="U6" s="83"/>
      <c r="V6" s="83"/>
    </row>
    <row r="7" spans="1:13" s="5" customFormat="1" ht="12.75">
      <c r="A7" s="111"/>
      <c r="B7" s="88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121" customFormat="1" ht="21" customHeight="1">
      <c r="A8" s="122"/>
      <c r="B8" s="123" t="s">
        <v>137</v>
      </c>
      <c r="C8" s="124">
        <f aca="true" t="shared" si="0" ref="C8:M8">C9+C51+C57+C107+C119+C125</f>
        <v>38661319.59</v>
      </c>
      <c r="D8" s="124">
        <f t="shared" si="0"/>
        <v>24405929.59</v>
      </c>
      <c r="E8" s="124">
        <f t="shared" si="0"/>
        <v>12595000</v>
      </c>
      <c r="F8" s="124">
        <f t="shared" si="0"/>
        <v>29500</v>
      </c>
      <c r="G8" s="124">
        <f t="shared" si="0"/>
        <v>974800</v>
      </c>
      <c r="H8" s="124">
        <f t="shared" si="0"/>
        <v>566590</v>
      </c>
      <c r="I8" s="124">
        <f t="shared" si="0"/>
        <v>89500</v>
      </c>
      <c r="J8" s="124">
        <f t="shared" si="0"/>
        <v>0</v>
      </c>
      <c r="K8" s="124">
        <f t="shared" si="0"/>
        <v>0</v>
      </c>
      <c r="L8" s="124">
        <f t="shared" si="0"/>
        <v>38661319.59</v>
      </c>
      <c r="M8" s="124">
        <f t="shared" si="0"/>
        <v>38661319.59</v>
      </c>
    </row>
    <row r="9" spans="1:13" s="5" customFormat="1" ht="51">
      <c r="A9" s="112" t="s">
        <v>42</v>
      </c>
      <c r="B9" s="95" t="s">
        <v>39</v>
      </c>
      <c r="C9" s="96">
        <f>SUM(C10+C43)</f>
        <v>622611.17</v>
      </c>
      <c r="D9" s="96">
        <f aca="true" t="shared" si="1" ref="D9:M9">SUM(D10+D43)</f>
        <v>622611.17</v>
      </c>
      <c r="E9" s="96">
        <f>SUM(E10+E43)</f>
        <v>0</v>
      </c>
      <c r="F9" s="96">
        <f t="shared" si="1"/>
        <v>0</v>
      </c>
      <c r="G9" s="96">
        <f t="shared" si="1"/>
        <v>0</v>
      </c>
      <c r="H9" s="96">
        <f t="shared" si="1"/>
        <v>0</v>
      </c>
      <c r="I9" s="96">
        <f t="shared" si="1"/>
        <v>0</v>
      </c>
      <c r="J9" s="96">
        <f t="shared" si="1"/>
        <v>0</v>
      </c>
      <c r="K9" s="96">
        <f>SUM(K10+K43)</f>
        <v>0</v>
      </c>
      <c r="L9" s="96">
        <f>SUM(L10+L43)</f>
        <v>622611.17</v>
      </c>
      <c r="M9" s="96">
        <f t="shared" si="1"/>
        <v>622611.17</v>
      </c>
    </row>
    <row r="10" spans="1:13" s="5" customFormat="1" ht="51">
      <c r="A10" s="113" t="s">
        <v>51</v>
      </c>
      <c r="B10" s="97" t="s">
        <v>40</v>
      </c>
      <c r="C10" s="98">
        <f>SUM(C11)</f>
        <v>516875</v>
      </c>
      <c r="D10" s="98">
        <f aca="true" t="shared" si="2" ref="D10:M10">SUM(D11)</f>
        <v>516875</v>
      </c>
      <c r="E10" s="98">
        <f t="shared" si="2"/>
        <v>0</v>
      </c>
      <c r="F10" s="98">
        <f t="shared" si="2"/>
        <v>0</v>
      </c>
      <c r="G10" s="98">
        <f t="shared" si="2"/>
        <v>0</v>
      </c>
      <c r="H10" s="98">
        <f t="shared" si="2"/>
        <v>0</v>
      </c>
      <c r="I10" s="98">
        <f t="shared" si="2"/>
        <v>0</v>
      </c>
      <c r="J10" s="98">
        <f t="shared" si="2"/>
        <v>0</v>
      </c>
      <c r="K10" s="98">
        <f t="shared" si="2"/>
        <v>0</v>
      </c>
      <c r="L10" s="98">
        <f t="shared" si="2"/>
        <v>516875</v>
      </c>
      <c r="M10" s="98">
        <f t="shared" si="2"/>
        <v>516875</v>
      </c>
    </row>
    <row r="11" spans="1:13" s="5" customFormat="1" ht="12.75">
      <c r="A11" s="54">
        <v>3</v>
      </c>
      <c r="B11" s="88" t="s">
        <v>37</v>
      </c>
      <c r="C11" s="92">
        <f>SUM(C12+C37+C40)</f>
        <v>516875</v>
      </c>
      <c r="D11" s="92">
        <f aca="true" t="shared" si="3" ref="D11:M11">SUM(D12+D37+D40)</f>
        <v>516875</v>
      </c>
      <c r="E11" s="92">
        <f t="shared" si="3"/>
        <v>0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0</v>
      </c>
      <c r="K11" s="92">
        <f>SUM(K12+K37+K40)</f>
        <v>0</v>
      </c>
      <c r="L11" s="92">
        <f>SUM(L12+L37+L40)</f>
        <v>516875</v>
      </c>
      <c r="M11" s="92">
        <f t="shared" si="3"/>
        <v>516875</v>
      </c>
    </row>
    <row r="12" spans="1:13" s="5" customFormat="1" ht="12.75">
      <c r="A12" s="54">
        <v>32</v>
      </c>
      <c r="B12" s="88" t="s">
        <v>18</v>
      </c>
      <c r="C12" s="92">
        <f>SUM(C13+C17+C22+C31)</f>
        <v>470375</v>
      </c>
      <c r="D12" s="92">
        <f aca="true" t="shared" si="4" ref="D12:J12">SUM(D13+D17+D22+D31)</f>
        <v>470375</v>
      </c>
      <c r="E12" s="92">
        <f t="shared" si="4"/>
        <v>0</v>
      </c>
      <c r="F12" s="92">
        <f t="shared" si="4"/>
        <v>0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>SUM(K13+K17+K22+K31)</f>
        <v>0</v>
      </c>
      <c r="L12" s="92">
        <f>C12</f>
        <v>470375</v>
      </c>
      <c r="M12" s="92">
        <f>C12</f>
        <v>470375</v>
      </c>
    </row>
    <row r="13" spans="1:13" s="90" customFormat="1" ht="12.75">
      <c r="A13" s="54">
        <v>321</v>
      </c>
      <c r="B13" s="88" t="s">
        <v>19</v>
      </c>
      <c r="C13" s="92">
        <f>SUM(C14:C16)</f>
        <v>45500</v>
      </c>
      <c r="D13" s="92">
        <f aca="true" t="shared" si="5" ref="D13:M13">SUM(D14:D16)</f>
        <v>45500</v>
      </c>
      <c r="E13" s="92">
        <f t="shared" si="5"/>
        <v>0</v>
      </c>
      <c r="F13" s="92">
        <f t="shared" si="5"/>
        <v>0</v>
      </c>
      <c r="G13" s="92">
        <f t="shared" si="5"/>
        <v>0</v>
      </c>
      <c r="H13" s="92">
        <f t="shared" si="5"/>
        <v>0</v>
      </c>
      <c r="I13" s="92">
        <f t="shared" si="5"/>
        <v>0</v>
      </c>
      <c r="J13" s="92">
        <f t="shared" si="5"/>
        <v>0</v>
      </c>
      <c r="K13" s="92">
        <f>SUM(K14:K16)</f>
        <v>0</v>
      </c>
      <c r="L13" s="92">
        <f>SUM(L14:L16)</f>
        <v>0</v>
      </c>
      <c r="M13" s="92">
        <f t="shared" si="5"/>
        <v>0</v>
      </c>
    </row>
    <row r="14" spans="1:13" ht="12.75">
      <c r="A14" s="114">
        <v>3211</v>
      </c>
      <c r="B14" s="82" t="s">
        <v>96</v>
      </c>
      <c r="C14" s="94">
        <f>D14+E14+F14+G14+H14+I14+J14+K14</f>
        <v>35000</v>
      </c>
      <c r="D14" s="94">
        <v>35000</v>
      </c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114">
        <v>3213</v>
      </c>
      <c r="B15" s="82" t="s">
        <v>97</v>
      </c>
      <c r="C15" s="94">
        <f aca="true" t="shared" si="6" ref="C15:C42">D15+E15+F15+G15+H15+I15+J15+K15</f>
        <v>8000</v>
      </c>
      <c r="D15" s="94">
        <v>8000</v>
      </c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>
      <c r="A16" s="114">
        <v>3214</v>
      </c>
      <c r="B16" s="82" t="s">
        <v>98</v>
      </c>
      <c r="C16" s="94">
        <f t="shared" si="6"/>
        <v>2500</v>
      </c>
      <c r="D16" s="94">
        <v>2500</v>
      </c>
      <c r="E16" s="94"/>
      <c r="F16" s="94"/>
      <c r="G16" s="94"/>
      <c r="H16" s="94"/>
      <c r="I16" s="94"/>
      <c r="J16" s="94"/>
      <c r="K16" s="94"/>
      <c r="L16" s="94"/>
      <c r="M16" s="94"/>
    </row>
    <row r="17" spans="1:13" s="90" customFormat="1" ht="12.75">
      <c r="A17" s="54">
        <v>322</v>
      </c>
      <c r="B17" s="88" t="s">
        <v>20</v>
      </c>
      <c r="C17" s="92">
        <f t="shared" si="6"/>
        <v>279275</v>
      </c>
      <c r="D17" s="92">
        <f>SUM(D18:D21)</f>
        <v>279275</v>
      </c>
      <c r="E17" s="92">
        <f aca="true" t="shared" si="7" ref="E17:M17">SUM(E18:E21)</f>
        <v>0</v>
      </c>
      <c r="F17" s="92">
        <f t="shared" si="7"/>
        <v>0</v>
      </c>
      <c r="G17" s="92">
        <f t="shared" si="7"/>
        <v>0</v>
      </c>
      <c r="H17" s="92">
        <f t="shared" si="7"/>
        <v>0</v>
      </c>
      <c r="I17" s="92">
        <f t="shared" si="7"/>
        <v>0</v>
      </c>
      <c r="J17" s="92">
        <f t="shared" si="7"/>
        <v>0</v>
      </c>
      <c r="K17" s="92">
        <f>SUM(K18:K21)</f>
        <v>0</v>
      </c>
      <c r="L17" s="92">
        <f>SUM(L18:L21)</f>
        <v>0</v>
      </c>
      <c r="M17" s="92">
        <f t="shared" si="7"/>
        <v>0</v>
      </c>
    </row>
    <row r="18" spans="1:13" ht="25.5">
      <c r="A18" s="114">
        <v>3221</v>
      </c>
      <c r="B18" s="82" t="s">
        <v>99</v>
      </c>
      <c r="C18" s="94">
        <f t="shared" si="6"/>
        <v>48275</v>
      </c>
      <c r="D18" s="94">
        <v>48275</v>
      </c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2.75">
      <c r="A19" s="114">
        <v>3223</v>
      </c>
      <c r="B19" s="82" t="s">
        <v>100</v>
      </c>
      <c r="C19" s="94">
        <f t="shared" si="6"/>
        <v>230000</v>
      </c>
      <c r="D19" s="94">
        <v>230000</v>
      </c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2.75">
      <c r="A20" s="114">
        <v>3225</v>
      </c>
      <c r="B20" s="82" t="s">
        <v>101</v>
      </c>
      <c r="C20" s="94">
        <f t="shared" si="6"/>
        <v>500</v>
      </c>
      <c r="D20" s="94">
        <v>500</v>
      </c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25.5">
      <c r="A21" s="114">
        <v>3227</v>
      </c>
      <c r="B21" s="82" t="s">
        <v>102</v>
      </c>
      <c r="C21" s="94">
        <f t="shared" si="6"/>
        <v>500</v>
      </c>
      <c r="D21" s="94">
        <v>500</v>
      </c>
      <c r="E21" s="94"/>
      <c r="F21" s="94"/>
      <c r="G21" s="94"/>
      <c r="H21" s="94"/>
      <c r="I21" s="94"/>
      <c r="J21" s="94"/>
      <c r="K21" s="94"/>
      <c r="L21" s="94"/>
      <c r="M21" s="94"/>
    </row>
    <row r="22" spans="1:13" s="90" customFormat="1" ht="12.75">
      <c r="A22" s="54">
        <v>323</v>
      </c>
      <c r="B22" s="88" t="s">
        <v>21</v>
      </c>
      <c r="C22" s="92">
        <f t="shared" si="6"/>
        <v>142600</v>
      </c>
      <c r="D22" s="92">
        <f aca="true" t="shared" si="8" ref="D22:M22">SUM(D23:D30)</f>
        <v>142600</v>
      </c>
      <c r="E22" s="92">
        <f t="shared" si="8"/>
        <v>0</v>
      </c>
      <c r="F22" s="92">
        <f t="shared" si="8"/>
        <v>0</v>
      </c>
      <c r="G22" s="92">
        <f t="shared" si="8"/>
        <v>0</v>
      </c>
      <c r="H22" s="92">
        <f t="shared" si="8"/>
        <v>0</v>
      </c>
      <c r="I22" s="92">
        <f t="shared" si="8"/>
        <v>0</v>
      </c>
      <c r="J22" s="92">
        <f t="shared" si="8"/>
        <v>0</v>
      </c>
      <c r="K22" s="92">
        <f t="shared" si="8"/>
        <v>0</v>
      </c>
      <c r="L22" s="92">
        <f t="shared" si="8"/>
        <v>0</v>
      </c>
      <c r="M22" s="92">
        <f t="shared" si="8"/>
        <v>0</v>
      </c>
    </row>
    <row r="23" spans="1:13" ht="12.75">
      <c r="A23" s="114">
        <v>3231</v>
      </c>
      <c r="B23" s="82" t="s">
        <v>103</v>
      </c>
      <c r="C23" s="94">
        <f t="shared" si="6"/>
        <v>21000</v>
      </c>
      <c r="D23" s="94">
        <v>21000</v>
      </c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2.75">
      <c r="A24" s="114">
        <v>3233</v>
      </c>
      <c r="B24" s="82" t="s">
        <v>173</v>
      </c>
      <c r="C24" s="94">
        <f t="shared" si="6"/>
        <v>2500</v>
      </c>
      <c r="D24" s="94">
        <v>2500</v>
      </c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114">
        <v>3234</v>
      </c>
      <c r="B25" s="82" t="s">
        <v>104</v>
      </c>
      <c r="C25" s="94">
        <f t="shared" si="6"/>
        <v>45000</v>
      </c>
      <c r="D25" s="94">
        <v>45000</v>
      </c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114">
        <v>3235</v>
      </c>
      <c r="B26" s="82" t="s">
        <v>161</v>
      </c>
      <c r="C26" s="94">
        <f t="shared" si="6"/>
        <v>27000</v>
      </c>
      <c r="D26" s="94">
        <v>27000</v>
      </c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114">
        <v>3236</v>
      </c>
      <c r="B27" s="82" t="s">
        <v>105</v>
      </c>
      <c r="C27" s="94">
        <f t="shared" si="6"/>
        <v>20000</v>
      </c>
      <c r="D27" s="94">
        <v>20000</v>
      </c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114">
        <v>3237</v>
      </c>
      <c r="B28" s="82" t="s">
        <v>106</v>
      </c>
      <c r="C28" s="94">
        <f t="shared" si="6"/>
        <v>7500</v>
      </c>
      <c r="D28" s="94">
        <v>7500</v>
      </c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114">
        <v>3238</v>
      </c>
      <c r="B29" s="82" t="s">
        <v>107</v>
      </c>
      <c r="C29" s="94">
        <f t="shared" si="6"/>
        <v>19500</v>
      </c>
      <c r="D29" s="94">
        <v>19500</v>
      </c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114">
        <v>3239</v>
      </c>
      <c r="B30" s="82" t="s">
        <v>108</v>
      </c>
      <c r="C30" s="94">
        <f t="shared" si="6"/>
        <v>100</v>
      </c>
      <c r="D30" s="94">
        <v>100</v>
      </c>
      <c r="E30" s="94"/>
      <c r="F30" s="94"/>
      <c r="G30" s="94"/>
      <c r="H30" s="94"/>
      <c r="I30" s="94"/>
      <c r="J30" s="94"/>
      <c r="K30" s="94"/>
      <c r="L30" s="94"/>
      <c r="M30" s="94"/>
    </row>
    <row r="31" spans="1:13" s="90" customFormat="1" ht="25.5">
      <c r="A31" s="54">
        <v>329</v>
      </c>
      <c r="B31" s="88" t="s">
        <v>109</v>
      </c>
      <c r="C31" s="92">
        <f t="shared" si="6"/>
        <v>3000</v>
      </c>
      <c r="D31" s="92">
        <f aca="true" t="shared" si="9" ref="D31:M31">SUM(D32:D36)</f>
        <v>3000</v>
      </c>
      <c r="E31" s="92">
        <f t="shared" si="9"/>
        <v>0</v>
      </c>
      <c r="F31" s="92">
        <f t="shared" si="9"/>
        <v>0</v>
      </c>
      <c r="G31" s="92">
        <f t="shared" si="9"/>
        <v>0</v>
      </c>
      <c r="H31" s="92">
        <f t="shared" si="9"/>
        <v>0</v>
      </c>
      <c r="I31" s="92">
        <f t="shared" si="9"/>
        <v>0</v>
      </c>
      <c r="J31" s="92">
        <f t="shared" si="9"/>
        <v>0</v>
      </c>
      <c r="K31" s="92">
        <f>SUM(K32:K36)</f>
        <v>0</v>
      </c>
      <c r="L31" s="92">
        <f>SUM(L32:L36)</f>
        <v>0</v>
      </c>
      <c r="M31" s="92">
        <f t="shared" si="9"/>
        <v>0</v>
      </c>
    </row>
    <row r="32" spans="1:13" ht="12.75">
      <c r="A32" s="114">
        <v>3292</v>
      </c>
      <c r="B32" s="82" t="s">
        <v>110</v>
      </c>
      <c r="C32" s="94">
        <f t="shared" si="6"/>
        <v>0</v>
      </c>
      <c r="D32" s="94">
        <v>0</v>
      </c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114">
        <v>3293</v>
      </c>
      <c r="B33" s="82" t="s">
        <v>111</v>
      </c>
      <c r="C33" s="94">
        <f t="shared" si="6"/>
        <v>0</v>
      </c>
      <c r="D33" s="94">
        <v>0</v>
      </c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114">
        <v>3294</v>
      </c>
      <c r="B34" s="82" t="s">
        <v>112</v>
      </c>
      <c r="C34" s="94">
        <f t="shared" si="6"/>
        <v>500</v>
      </c>
      <c r="D34" s="94">
        <v>500</v>
      </c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114">
        <v>3295</v>
      </c>
      <c r="B35" s="82" t="s">
        <v>162</v>
      </c>
      <c r="C35" s="94">
        <f t="shared" si="6"/>
        <v>1000</v>
      </c>
      <c r="D35" s="94">
        <v>1000</v>
      </c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114">
        <v>3299</v>
      </c>
      <c r="B36" s="82" t="s">
        <v>109</v>
      </c>
      <c r="C36" s="94">
        <f t="shared" si="6"/>
        <v>1500</v>
      </c>
      <c r="D36" s="94">
        <v>1500</v>
      </c>
      <c r="E36" s="94"/>
      <c r="F36" s="94"/>
      <c r="G36" s="94"/>
      <c r="H36" s="94"/>
      <c r="I36" s="94"/>
      <c r="J36" s="94"/>
      <c r="K36" s="94"/>
      <c r="L36" s="94"/>
      <c r="M36" s="94"/>
    </row>
    <row r="37" spans="1:13" s="5" customFormat="1" ht="12.75">
      <c r="A37" s="54">
        <v>34</v>
      </c>
      <c r="B37" s="88" t="s">
        <v>22</v>
      </c>
      <c r="C37" s="92">
        <f t="shared" si="6"/>
        <v>6500</v>
      </c>
      <c r="D37" s="92">
        <f>SUM(D38)</f>
        <v>6500</v>
      </c>
      <c r="E37" s="92">
        <f aca="true" t="shared" si="10" ref="E37:M38">SUM(E38)</f>
        <v>0</v>
      </c>
      <c r="F37" s="92">
        <f t="shared" si="10"/>
        <v>0</v>
      </c>
      <c r="G37" s="92">
        <f t="shared" si="10"/>
        <v>0</v>
      </c>
      <c r="H37" s="92">
        <f t="shared" si="10"/>
        <v>0</v>
      </c>
      <c r="I37" s="92">
        <f t="shared" si="10"/>
        <v>0</v>
      </c>
      <c r="J37" s="92">
        <f t="shared" si="10"/>
        <v>0</v>
      </c>
      <c r="K37" s="92">
        <f t="shared" si="10"/>
        <v>0</v>
      </c>
      <c r="L37" s="92">
        <f>C37</f>
        <v>6500</v>
      </c>
      <c r="M37" s="92">
        <f>D37</f>
        <v>6500</v>
      </c>
    </row>
    <row r="38" spans="1:13" s="90" customFormat="1" ht="12.75">
      <c r="A38" s="54">
        <v>343</v>
      </c>
      <c r="B38" s="88" t="s">
        <v>23</v>
      </c>
      <c r="C38" s="92">
        <f t="shared" si="6"/>
        <v>6500</v>
      </c>
      <c r="D38" s="92">
        <f>SUM(D39)</f>
        <v>6500</v>
      </c>
      <c r="E38" s="92">
        <f t="shared" si="10"/>
        <v>0</v>
      </c>
      <c r="F38" s="92">
        <f t="shared" si="10"/>
        <v>0</v>
      </c>
      <c r="G38" s="92">
        <f t="shared" si="10"/>
        <v>0</v>
      </c>
      <c r="H38" s="92">
        <f t="shared" si="10"/>
        <v>0</v>
      </c>
      <c r="I38" s="92">
        <f t="shared" si="10"/>
        <v>0</v>
      </c>
      <c r="J38" s="92">
        <f t="shared" si="10"/>
        <v>0</v>
      </c>
      <c r="K38" s="92">
        <f t="shared" si="10"/>
        <v>0</v>
      </c>
      <c r="L38" s="92">
        <f t="shared" si="10"/>
        <v>0</v>
      </c>
      <c r="M38" s="92">
        <f t="shared" si="10"/>
        <v>0</v>
      </c>
    </row>
    <row r="39" spans="1:13" ht="25.5">
      <c r="A39" s="114">
        <v>3431</v>
      </c>
      <c r="B39" s="82" t="s">
        <v>114</v>
      </c>
      <c r="C39" s="94">
        <f t="shared" si="6"/>
        <v>6500</v>
      </c>
      <c r="D39" s="94">
        <v>6500</v>
      </c>
      <c r="E39" s="94"/>
      <c r="F39" s="94"/>
      <c r="G39" s="94"/>
      <c r="H39" s="94"/>
      <c r="I39" s="94"/>
      <c r="J39" s="94"/>
      <c r="K39" s="94"/>
      <c r="L39" s="94"/>
      <c r="M39" s="94"/>
    </row>
    <row r="40" spans="1:13" s="90" customFormat="1" ht="38.25">
      <c r="A40" s="54">
        <v>37</v>
      </c>
      <c r="B40" s="88" t="s">
        <v>117</v>
      </c>
      <c r="C40" s="92">
        <f t="shared" si="6"/>
        <v>40000</v>
      </c>
      <c r="D40" s="92">
        <f>SUM(D41)</f>
        <v>40000</v>
      </c>
      <c r="E40" s="92">
        <f aca="true" t="shared" si="11" ref="E40:M41">SUM(E41)</f>
        <v>0</v>
      </c>
      <c r="F40" s="92">
        <f t="shared" si="11"/>
        <v>0</v>
      </c>
      <c r="G40" s="92">
        <f t="shared" si="11"/>
        <v>0</v>
      </c>
      <c r="H40" s="92">
        <f t="shared" si="11"/>
        <v>0</v>
      </c>
      <c r="I40" s="92">
        <f t="shared" si="11"/>
        <v>0</v>
      </c>
      <c r="J40" s="92">
        <f t="shared" si="11"/>
        <v>0</v>
      </c>
      <c r="K40" s="92">
        <f t="shared" si="11"/>
        <v>0</v>
      </c>
      <c r="L40" s="92">
        <f>C40</f>
        <v>40000</v>
      </c>
      <c r="M40" s="92">
        <f>D40</f>
        <v>40000</v>
      </c>
    </row>
    <row r="41" spans="1:13" s="90" customFormat="1" ht="25.5">
      <c r="A41" s="54">
        <v>372</v>
      </c>
      <c r="B41" s="88" t="s">
        <v>118</v>
      </c>
      <c r="C41" s="92">
        <f t="shared" si="6"/>
        <v>40000</v>
      </c>
      <c r="D41" s="92">
        <f>SUM(D42)</f>
        <v>40000</v>
      </c>
      <c r="E41" s="92">
        <f t="shared" si="11"/>
        <v>0</v>
      </c>
      <c r="F41" s="92">
        <f t="shared" si="11"/>
        <v>0</v>
      </c>
      <c r="G41" s="92">
        <f t="shared" si="11"/>
        <v>0</v>
      </c>
      <c r="H41" s="92">
        <f t="shared" si="11"/>
        <v>0</v>
      </c>
      <c r="I41" s="92">
        <f t="shared" si="11"/>
        <v>0</v>
      </c>
      <c r="J41" s="92">
        <f t="shared" si="11"/>
        <v>0</v>
      </c>
      <c r="K41" s="92">
        <f t="shared" si="11"/>
        <v>0</v>
      </c>
      <c r="L41" s="92">
        <f t="shared" si="11"/>
        <v>0</v>
      </c>
      <c r="M41" s="92">
        <f t="shared" si="11"/>
        <v>0</v>
      </c>
    </row>
    <row r="42" spans="1:13" ht="25.5">
      <c r="A42" s="114">
        <v>3722</v>
      </c>
      <c r="B42" s="82" t="s">
        <v>119</v>
      </c>
      <c r="C42" s="94">
        <f t="shared" si="6"/>
        <v>40000</v>
      </c>
      <c r="D42" s="94">
        <v>40000</v>
      </c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51">
      <c r="A43" s="113" t="s">
        <v>75</v>
      </c>
      <c r="B43" s="97" t="s">
        <v>41</v>
      </c>
      <c r="C43" s="98">
        <f>SUM(C44)</f>
        <v>105736.17</v>
      </c>
      <c r="D43" s="98">
        <f aca="true" t="shared" si="12" ref="D43:M43">SUM(D44)</f>
        <v>105736.17</v>
      </c>
      <c r="E43" s="98">
        <f t="shared" si="12"/>
        <v>0</v>
      </c>
      <c r="F43" s="98">
        <f t="shared" si="12"/>
        <v>0</v>
      </c>
      <c r="G43" s="98">
        <f t="shared" si="12"/>
        <v>0</v>
      </c>
      <c r="H43" s="98">
        <f t="shared" si="12"/>
        <v>0</v>
      </c>
      <c r="I43" s="98">
        <f t="shared" si="12"/>
        <v>0</v>
      </c>
      <c r="J43" s="98">
        <f t="shared" si="12"/>
        <v>0</v>
      </c>
      <c r="K43" s="98">
        <f t="shared" si="12"/>
        <v>0</v>
      </c>
      <c r="L43" s="98">
        <f t="shared" si="12"/>
        <v>105736.17</v>
      </c>
      <c r="M43" s="98">
        <f t="shared" si="12"/>
        <v>105736.17</v>
      </c>
    </row>
    <row r="44" spans="1:13" s="90" customFormat="1" ht="12.75">
      <c r="A44" s="54">
        <v>3</v>
      </c>
      <c r="B44" s="88" t="s">
        <v>37</v>
      </c>
      <c r="C44" s="92">
        <f>C45</f>
        <v>105736.17</v>
      </c>
      <c r="D44" s="92">
        <f>D45</f>
        <v>105736.17</v>
      </c>
      <c r="E44" s="92">
        <f aca="true" t="shared" si="13" ref="E44:M44">SUM(E45+E48)</f>
        <v>0</v>
      </c>
      <c r="F44" s="92">
        <f t="shared" si="13"/>
        <v>0</v>
      </c>
      <c r="G44" s="92">
        <f t="shared" si="13"/>
        <v>0</v>
      </c>
      <c r="H44" s="92">
        <f t="shared" si="13"/>
        <v>0</v>
      </c>
      <c r="I44" s="92">
        <f t="shared" si="13"/>
        <v>0</v>
      </c>
      <c r="J44" s="92">
        <f t="shared" si="13"/>
        <v>0</v>
      </c>
      <c r="K44" s="92">
        <f>SUM(K45+K48)</f>
        <v>0</v>
      </c>
      <c r="L44" s="92">
        <f>SUM(L45+L48)</f>
        <v>105736.17</v>
      </c>
      <c r="M44" s="92">
        <f t="shared" si="13"/>
        <v>105736.17</v>
      </c>
    </row>
    <row r="45" spans="1:13" s="90" customFormat="1" ht="12.75">
      <c r="A45" s="54">
        <v>32</v>
      </c>
      <c r="B45" s="88" t="s">
        <v>18</v>
      </c>
      <c r="C45" s="92">
        <f>C46+C48</f>
        <v>105736.17</v>
      </c>
      <c r="D45" s="92">
        <f>D46+D48</f>
        <v>105736.17</v>
      </c>
      <c r="E45" s="92">
        <f aca="true" t="shared" si="14" ref="E45:K45">SUM(E46)</f>
        <v>0</v>
      </c>
      <c r="F45" s="92">
        <f t="shared" si="14"/>
        <v>0</v>
      </c>
      <c r="G45" s="92">
        <f t="shared" si="14"/>
        <v>0</v>
      </c>
      <c r="H45" s="92">
        <f t="shared" si="14"/>
        <v>0</v>
      </c>
      <c r="I45" s="92">
        <f t="shared" si="14"/>
        <v>0</v>
      </c>
      <c r="J45" s="92">
        <f t="shared" si="14"/>
        <v>0</v>
      </c>
      <c r="K45" s="92">
        <f t="shared" si="14"/>
        <v>0</v>
      </c>
      <c r="L45" s="92">
        <f>C45</f>
        <v>105736.17</v>
      </c>
      <c r="M45" s="92">
        <f>D45</f>
        <v>105736.17</v>
      </c>
    </row>
    <row r="46" spans="1:13" s="90" customFormat="1" ht="12.75">
      <c r="A46" s="54">
        <v>322</v>
      </c>
      <c r="B46" s="88" t="s">
        <v>20</v>
      </c>
      <c r="C46" s="92">
        <f>SUM(C47)</f>
        <v>35000</v>
      </c>
      <c r="D46" s="92">
        <f>SUM(D47)</f>
        <v>35000</v>
      </c>
      <c r="E46" s="92">
        <f aca="true" t="shared" si="15" ref="E46:M46">SUM(E47)</f>
        <v>0</v>
      </c>
      <c r="F46" s="92">
        <f t="shared" si="15"/>
        <v>0</v>
      </c>
      <c r="G46" s="92">
        <f t="shared" si="15"/>
        <v>0</v>
      </c>
      <c r="H46" s="92">
        <f t="shared" si="15"/>
        <v>0</v>
      </c>
      <c r="I46" s="92">
        <f t="shared" si="15"/>
        <v>0</v>
      </c>
      <c r="J46" s="92">
        <f t="shared" si="15"/>
        <v>0</v>
      </c>
      <c r="K46" s="92">
        <f t="shared" si="15"/>
        <v>0</v>
      </c>
      <c r="L46" s="92">
        <f t="shared" si="15"/>
        <v>0</v>
      </c>
      <c r="M46" s="92">
        <f t="shared" si="15"/>
        <v>0</v>
      </c>
    </row>
    <row r="47" spans="1:13" ht="25.5">
      <c r="A47" s="114">
        <v>3224</v>
      </c>
      <c r="B47" s="82" t="s">
        <v>115</v>
      </c>
      <c r="C47" s="94">
        <f>D47</f>
        <v>35000</v>
      </c>
      <c r="D47" s="94">
        <v>35000</v>
      </c>
      <c r="E47" s="94"/>
      <c r="F47" s="94"/>
      <c r="G47" s="94"/>
      <c r="H47" s="94"/>
      <c r="I47" s="94"/>
      <c r="J47" s="94"/>
      <c r="K47" s="94"/>
      <c r="L47" s="94"/>
      <c r="M47" s="94"/>
    </row>
    <row r="48" spans="1:13" s="90" customFormat="1" ht="12.75">
      <c r="A48" s="54">
        <v>323</v>
      </c>
      <c r="B48" s="88" t="s">
        <v>21</v>
      </c>
      <c r="C48" s="92">
        <f>SUM(C49:C50)</f>
        <v>70736.17</v>
      </c>
      <c r="D48" s="92">
        <f>SUM(D49:D50)</f>
        <v>70736.17</v>
      </c>
      <c r="E48" s="92">
        <f aca="true" t="shared" si="16" ref="E48:M48">SUM(E49:E50)</f>
        <v>0</v>
      </c>
      <c r="F48" s="92">
        <f t="shared" si="16"/>
        <v>0</v>
      </c>
      <c r="G48" s="92">
        <f t="shared" si="16"/>
        <v>0</v>
      </c>
      <c r="H48" s="92">
        <f t="shared" si="16"/>
        <v>0</v>
      </c>
      <c r="I48" s="92">
        <f t="shared" si="16"/>
        <v>0</v>
      </c>
      <c r="J48" s="92">
        <f t="shared" si="16"/>
        <v>0</v>
      </c>
      <c r="K48" s="92">
        <f>SUM(K49:K50)</f>
        <v>0</v>
      </c>
      <c r="L48" s="92">
        <f>SUM(L49:L50)</f>
        <v>0</v>
      </c>
      <c r="M48" s="92">
        <f t="shared" si="16"/>
        <v>0</v>
      </c>
    </row>
    <row r="49" spans="1:13" ht="25.5">
      <c r="A49" s="114">
        <v>3232</v>
      </c>
      <c r="B49" s="82" t="s">
        <v>116</v>
      </c>
      <c r="C49" s="94">
        <f>D49</f>
        <v>70636.17</v>
      </c>
      <c r="D49" s="94">
        <v>70636.17</v>
      </c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114">
        <v>3237</v>
      </c>
      <c r="B50" s="82" t="s">
        <v>106</v>
      </c>
      <c r="C50" s="94">
        <f>D50</f>
        <v>100</v>
      </c>
      <c r="D50" s="94">
        <v>100</v>
      </c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25.5">
      <c r="A51" s="112" t="s">
        <v>42</v>
      </c>
      <c r="B51" s="95" t="s">
        <v>43</v>
      </c>
      <c r="C51" s="96">
        <f aca="true" t="shared" si="17" ref="C51:E54">SUM(C52)</f>
        <v>0</v>
      </c>
      <c r="D51" s="96">
        <f t="shared" si="17"/>
        <v>0</v>
      </c>
      <c r="E51" s="96">
        <f t="shared" si="17"/>
        <v>0</v>
      </c>
      <c r="F51" s="96">
        <f aca="true" t="shared" si="18" ref="F51:M54">SUM(F52)</f>
        <v>0</v>
      </c>
      <c r="G51" s="96">
        <f t="shared" si="18"/>
        <v>0</v>
      </c>
      <c r="H51" s="96">
        <f t="shared" si="18"/>
        <v>0</v>
      </c>
      <c r="I51" s="96">
        <f t="shared" si="18"/>
        <v>0</v>
      </c>
      <c r="J51" s="96">
        <f t="shared" si="18"/>
        <v>0</v>
      </c>
      <c r="K51" s="96">
        <f t="shared" si="18"/>
        <v>0</v>
      </c>
      <c r="L51" s="96">
        <f t="shared" si="18"/>
        <v>0</v>
      </c>
      <c r="M51" s="96">
        <f t="shared" si="18"/>
        <v>0</v>
      </c>
    </row>
    <row r="52" spans="1:13" ht="63.75">
      <c r="A52" s="113" t="s">
        <v>49</v>
      </c>
      <c r="B52" s="97" t="s">
        <v>140</v>
      </c>
      <c r="C52" s="98">
        <f t="shared" si="17"/>
        <v>0</v>
      </c>
      <c r="D52" s="98">
        <f t="shared" si="17"/>
        <v>0</v>
      </c>
      <c r="E52" s="98">
        <f t="shared" si="17"/>
        <v>0</v>
      </c>
      <c r="F52" s="98">
        <f t="shared" si="18"/>
        <v>0</v>
      </c>
      <c r="G52" s="98">
        <f t="shared" si="18"/>
        <v>0</v>
      </c>
      <c r="H52" s="98">
        <f t="shared" si="18"/>
        <v>0</v>
      </c>
      <c r="I52" s="98">
        <f t="shared" si="18"/>
        <v>0</v>
      </c>
      <c r="J52" s="98">
        <f t="shared" si="18"/>
        <v>0</v>
      </c>
      <c r="K52" s="98">
        <f t="shared" si="18"/>
        <v>0</v>
      </c>
      <c r="L52" s="98">
        <f t="shared" si="18"/>
        <v>0</v>
      </c>
      <c r="M52" s="98">
        <f t="shared" si="18"/>
        <v>0</v>
      </c>
    </row>
    <row r="53" spans="1:13" s="90" customFormat="1" ht="25.5">
      <c r="A53" s="115" t="s">
        <v>44</v>
      </c>
      <c r="B53" s="89" t="s">
        <v>24</v>
      </c>
      <c r="C53" s="93">
        <f t="shared" si="17"/>
        <v>0</v>
      </c>
      <c r="D53" s="93">
        <f t="shared" si="17"/>
        <v>0</v>
      </c>
      <c r="E53" s="93">
        <f t="shared" si="17"/>
        <v>0</v>
      </c>
      <c r="F53" s="93">
        <f t="shared" si="18"/>
        <v>0</v>
      </c>
      <c r="G53" s="93">
        <f t="shared" si="18"/>
        <v>0</v>
      </c>
      <c r="H53" s="93">
        <f t="shared" si="18"/>
        <v>0</v>
      </c>
      <c r="I53" s="93">
        <f t="shared" si="18"/>
        <v>0</v>
      </c>
      <c r="J53" s="93">
        <f t="shared" si="18"/>
        <v>0</v>
      </c>
      <c r="K53" s="93">
        <f t="shared" si="18"/>
        <v>0</v>
      </c>
      <c r="L53" s="93">
        <f t="shared" si="18"/>
        <v>0</v>
      </c>
      <c r="M53" s="93">
        <f t="shared" si="18"/>
        <v>0</v>
      </c>
    </row>
    <row r="54" spans="1:13" s="90" customFormat="1" ht="25.5">
      <c r="A54" s="115" t="s">
        <v>45</v>
      </c>
      <c r="B54" s="89" t="s">
        <v>46</v>
      </c>
      <c r="C54" s="93">
        <f t="shared" si="17"/>
        <v>0</v>
      </c>
      <c r="D54" s="93">
        <f t="shared" si="17"/>
        <v>0</v>
      </c>
      <c r="E54" s="93">
        <f t="shared" si="17"/>
        <v>0</v>
      </c>
      <c r="F54" s="93">
        <f t="shared" si="18"/>
        <v>0</v>
      </c>
      <c r="G54" s="93">
        <f t="shared" si="18"/>
        <v>0</v>
      </c>
      <c r="H54" s="93">
        <f t="shared" si="18"/>
        <v>0</v>
      </c>
      <c r="I54" s="93">
        <f t="shared" si="18"/>
        <v>0</v>
      </c>
      <c r="J54" s="93">
        <f t="shared" si="18"/>
        <v>0</v>
      </c>
      <c r="K54" s="93">
        <f t="shared" si="18"/>
        <v>0</v>
      </c>
      <c r="L54" s="93">
        <f t="shared" si="18"/>
        <v>0</v>
      </c>
      <c r="M54" s="93">
        <f t="shared" si="18"/>
        <v>0</v>
      </c>
    </row>
    <row r="55" spans="1:13" s="90" customFormat="1" ht="25.5">
      <c r="A55" s="115" t="s">
        <v>47</v>
      </c>
      <c r="B55" s="89" t="s">
        <v>48</v>
      </c>
      <c r="C55" s="93">
        <f>C56</f>
        <v>0</v>
      </c>
      <c r="D55" s="93">
        <f>D56</f>
        <v>0</v>
      </c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25.5">
      <c r="A56" s="114">
        <v>4511</v>
      </c>
      <c r="B56" s="82" t="s">
        <v>48</v>
      </c>
      <c r="C56" s="94">
        <f>D56</f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</row>
    <row r="57" spans="1:13" ht="25.5">
      <c r="A57" s="112" t="s">
        <v>42</v>
      </c>
      <c r="B57" s="95" t="s">
        <v>50</v>
      </c>
      <c r="C57" s="96">
        <f>SUM(C58+C73+C79+C84+C89+C102)</f>
        <v>758318.42</v>
      </c>
      <c r="D57" s="96">
        <f aca="true" t="shared" si="19" ref="D57:M57">SUM(D58+D73+D79+D84+D89+D102)</f>
        <v>758318.42</v>
      </c>
      <c r="E57" s="96">
        <f t="shared" si="19"/>
        <v>0</v>
      </c>
      <c r="F57" s="96">
        <f t="shared" si="19"/>
        <v>0</v>
      </c>
      <c r="G57" s="96">
        <f t="shared" si="19"/>
        <v>0</v>
      </c>
      <c r="H57" s="96">
        <f t="shared" si="19"/>
        <v>0</v>
      </c>
      <c r="I57" s="96">
        <f t="shared" si="19"/>
        <v>0</v>
      </c>
      <c r="J57" s="96">
        <f t="shared" si="19"/>
        <v>0</v>
      </c>
      <c r="K57" s="96">
        <f t="shared" si="19"/>
        <v>0</v>
      </c>
      <c r="L57" s="96">
        <f t="shared" si="19"/>
        <v>758318.42</v>
      </c>
      <c r="M57" s="96">
        <f t="shared" si="19"/>
        <v>758318.42</v>
      </c>
    </row>
    <row r="58" spans="1:13" ht="51">
      <c r="A58" s="113" t="s">
        <v>52</v>
      </c>
      <c r="B58" s="97" t="s">
        <v>53</v>
      </c>
      <c r="C58" s="98">
        <f aca="true" t="shared" si="20" ref="C58:M58">SUM(C59)</f>
        <v>5000</v>
      </c>
      <c r="D58" s="98">
        <f t="shared" si="20"/>
        <v>5000</v>
      </c>
      <c r="E58" s="98">
        <f t="shared" si="20"/>
        <v>0</v>
      </c>
      <c r="F58" s="98">
        <f t="shared" si="20"/>
        <v>0</v>
      </c>
      <c r="G58" s="98">
        <f t="shared" si="20"/>
        <v>0</v>
      </c>
      <c r="H58" s="98">
        <f t="shared" si="20"/>
        <v>0</v>
      </c>
      <c r="I58" s="98">
        <f t="shared" si="20"/>
        <v>0</v>
      </c>
      <c r="J58" s="98">
        <f t="shared" si="20"/>
        <v>0</v>
      </c>
      <c r="K58" s="98">
        <f t="shared" si="20"/>
        <v>0</v>
      </c>
      <c r="L58" s="98">
        <f t="shared" si="20"/>
        <v>5000</v>
      </c>
      <c r="M58" s="98">
        <f t="shared" si="20"/>
        <v>5000</v>
      </c>
    </row>
    <row r="59" spans="1:13" s="90" customFormat="1" ht="12.75">
      <c r="A59" s="54">
        <v>3</v>
      </c>
      <c r="B59" s="88" t="s">
        <v>37</v>
      </c>
      <c r="C59" s="92">
        <f>D59+E59+F59++H59+I59+J59+K59</f>
        <v>5000</v>
      </c>
      <c r="D59" s="92">
        <f aca="true" t="shared" si="21" ref="D59:M59">SUM(D60)</f>
        <v>5000</v>
      </c>
      <c r="E59" s="92">
        <f t="shared" si="21"/>
        <v>0</v>
      </c>
      <c r="F59" s="92">
        <f t="shared" si="21"/>
        <v>0</v>
      </c>
      <c r="G59" s="92">
        <f t="shared" si="21"/>
        <v>0</v>
      </c>
      <c r="H59" s="92">
        <f t="shared" si="21"/>
        <v>0</v>
      </c>
      <c r="I59" s="92">
        <f t="shared" si="21"/>
        <v>0</v>
      </c>
      <c r="J59" s="92">
        <f t="shared" si="21"/>
        <v>0</v>
      </c>
      <c r="K59" s="92">
        <f t="shared" si="21"/>
        <v>0</v>
      </c>
      <c r="L59" s="92">
        <f t="shared" si="21"/>
        <v>5000</v>
      </c>
      <c r="M59" s="92">
        <f t="shared" si="21"/>
        <v>5000</v>
      </c>
    </row>
    <row r="60" spans="1:13" s="90" customFormat="1" ht="12.75">
      <c r="A60" s="54">
        <v>32</v>
      </c>
      <c r="B60" s="88" t="s">
        <v>18</v>
      </c>
      <c r="C60" s="92">
        <f aca="true" t="shared" si="22" ref="C60:C72">D60+E60+F60++H60+I60+J60+K60</f>
        <v>5000</v>
      </c>
      <c r="D60" s="92">
        <f>D61+D65+D69+D71</f>
        <v>5000</v>
      </c>
      <c r="E60" s="92">
        <f aca="true" t="shared" si="23" ref="E60:K60">SUM(E71)</f>
        <v>0</v>
      </c>
      <c r="F60" s="92">
        <f t="shared" si="23"/>
        <v>0</v>
      </c>
      <c r="G60" s="92">
        <f t="shared" si="23"/>
        <v>0</v>
      </c>
      <c r="H60" s="92">
        <f t="shared" si="23"/>
        <v>0</v>
      </c>
      <c r="I60" s="92">
        <f t="shared" si="23"/>
        <v>0</v>
      </c>
      <c r="J60" s="92">
        <f t="shared" si="23"/>
        <v>0</v>
      </c>
      <c r="K60" s="92">
        <f t="shared" si="23"/>
        <v>0</v>
      </c>
      <c r="L60" s="92">
        <f>C60</f>
        <v>5000</v>
      </c>
      <c r="M60" s="92">
        <f>D60</f>
        <v>5000</v>
      </c>
    </row>
    <row r="61" spans="1:13" s="90" customFormat="1" ht="12.75">
      <c r="A61" s="54">
        <v>321</v>
      </c>
      <c r="B61" s="88" t="s">
        <v>19</v>
      </c>
      <c r="C61" s="92">
        <f t="shared" si="22"/>
        <v>1000</v>
      </c>
      <c r="D61" s="92">
        <f>D62+D63+D64</f>
        <v>1000</v>
      </c>
      <c r="E61" s="92"/>
      <c r="F61" s="92"/>
      <c r="G61" s="92"/>
      <c r="H61" s="92"/>
      <c r="I61" s="92"/>
      <c r="J61" s="92"/>
      <c r="K61" s="92"/>
      <c r="L61" s="92"/>
      <c r="M61" s="92"/>
    </row>
    <row r="62" spans="1:13" s="90" customFormat="1" ht="12.75">
      <c r="A62" s="114">
        <v>3211</v>
      </c>
      <c r="B62" s="82" t="s">
        <v>96</v>
      </c>
      <c r="C62" s="94">
        <f t="shared" si="22"/>
        <v>400</v>
      </c>
      <c r="D62" s="94">
        <v>400</v>
      </c>
      <c r="E62" s="94"/>
      <c r="F62" s="94"/>
      <c r="G62" s="94"/>
      <c r="H62" s="94"/>
      <c r="I62" s="94"/>
      <c r="J62" s="94"/>
      <c r="K62" s="94"/>
      <c r="L62" s="94"/>
      <c r="M62" s="94"/>
    </row>
    <row r="63" spans="1:13" s="90" customFormat="1" ht="12.75">
      <c r="A63" s="114">
        <v>3213</v>
      </c>
      <c r="B63" s="82" t="s">
        <v>97</v>
      </c>
      <c r="C63" s="94">
        <f t="shared" si="22"/>
        <v>200</v>
      </c>
      <c r="D63" s="94">
        <v>200</v>
      </c>
      <c r="E63" s="94"/>
      <c r="F63" s="94"/>
      <c r="G63" s="94"/>
      <c r="H63" s="94"/>
      <c r="I63" s="94"/>
      <c r="J63" s="94"/>
      <c r="K63" s="94"/>
      <c r="L63" s="94"/>
      <c r="M63" s="94"/>
    </row>
    <row r="64" spans="1:13" s="90" customFormat="1" ht="12.75">
      <c r="A64" s="114">
        <v>3214</v>
      </c>
      <c r="B64" s="82" t="s">
        <v>98</v>
      </c>
      <c r="C64" s="94">
        <f t="shared" si="22"/>
        <v>400</v>
      </c>
      <c r="D64" s="94">
        <v>400</v>
      </c>
      <c r="E64" s="94"/>
      <c r="F64" s="94"/>
      <c r="G64" s="94"/>
      <c r="H64" s="94"/>
      <c r="I64" s="94"/>
      <c r="J64" s="94"/>
      <c r="K64" s="94"/>
      <c r="L64" s="94"/>
      <c r="M64" s="94"/>
    </row>
    <row r="65" spans="1:13" s="90" customFormat="1" ht="12.75">
      <c r="A65" s="127">
        <v>322</v>
      </c>
      <c r="B65" s="128" t="s">
        <v>20</v>
      </c>
      <c r="C65" s="92">
        <f t="shared" si="22"/>
        <v>2600</v>
      </c>
      <c r="D65" s="129">
        <f>SUM(D66:D68)</f>
        <v>2600</v>
      </c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s="90" customFormat="1" ht="25.5">
      <c r="A66" s="114">
        <v>3221</v>
      </c>
      <c r="B66" s="82" t="s">
        <v>99</v>
      </c>
      <c r="C66" s="94">
        <f t="shared" si="22"/>
        <v>100</v>
      </c>
      <c r="D66" s="94">
        <v>100</v>
      </c>
      <c r="E66" s="94"/>
      <c r="F66" s="94"/>
      <c r="G66" s="94"/>
      <c r="H66" s="94"/>
      <c r="I66" s="94"/>
      <c r="J66" s="94"/>
      <c r="K66" s="94"/>
      <c r="L66" s="94"/>
      <c r="M66" s="94"/>
    </row>
    <row r="67" spans="1:13" s="90" customFormat="1" ht="12.75">
      <c r="A67" s="114">
        <v>3222</v>
      </c>
      <c r="B67" s="82" t="s">
        <v>127</v>
      </c>
      <c r="C67" s="94">
        <f t="shared" si="22"/>
        <v>1000</v>
      </c>
      <c r="D67" s="94">
        <v>1000</v>
      </c>
      <c r="E67" s="94"/>
      <c r="F67" s="94"/>
      <c r="G67" s="94"/>
      <c r="H67" s="94"/>
      <c r="I67" s="94"/>
      <c r="J67" s="94"/>
      <c r="K67" s="94"/>
      <c r="L67" s="94"/>
      <c r="M67" s="94"/>
    </row>
    <row r="68" spans="1:13" s="90" customFormat="1" ht="12.75">
      <c r="A68" s="114">
        <v>3225</v>
      </c>
      <c r="B68" s="82" t="s">
        <v>141</v>
      </c>
      <c r="C68" s="94">
        <f t="shared" si="22"/>
        <v>1500</v>
      </c>
      <c r="D68" s="94">
        <v>1500</v>
      </c>
      <c r="E68" s="94"/>
      <c r="F68" s="94"/>
      <c r="G68" s="94"/>
      <c r="H68" s="94"/>
      <c r="I68" s="94"/>
      <c r="J68" s="94"/>
      <c r="K68" s="94"/>
      <c r="L68" s="94"/>
      <c r="M68" s="94"/>
    </row>
    <row r="69" spans="1:13" s="90" customFormat="1" ht="12.75">
      <c r="A69" s="54">
        <v>323</v>
      </c>
      <c r="B69" s="88" t="s">
        <v>21</v>
      </c>
      <c r="C69" s="92">
        <f t="shared" si="22"/>
        <v>1000</v>
      </c>
      <c r="D69" s="92">
        <f>SUM(D70)</f>
        <v>1000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1:13" s="90" customFormat="1" ht="12.75">
      <c r="A70" s="114">
        <v>3237</v>
      </c>
      <c r="B70" s="82" t="s">
        <v>106</v>
      </c>
      <c r="C70" s="94">
        <f t="shared" si="22"/>
        <v>1000</v>
      </c>
      <c r="D70" s="94">
        <v>1000</v>
      </c>
      <c r="E70" s="94"/>
      <c r="F70" s="94"/>
      <c r="G70" s="94"/>
      <c r="H70" s="94"/>
      <c r="I70" s="94"/>
      <c r="J70" s="94"/>
      <c r="K70" s="94"/>
      <c r="L70" s="94"/>
      <c r="M70" s="94"/>
    </row>
    <row r="71" spans="1:13" s="90" customFormat="1" ht="25.5">
      <c r="A71" s="54">
        <v>329</v>
      </c>
      <c r="B71" s="88" t="s">
        <v>109</v>
      </c>
      <c r="C71" s="92">
        <f t="shared" si="22"/>
        <v>400</v>
      </c>
      <c r="D71" s="92">
        <f aca="true" t="shared" si="24" ref="D71:M71">SUM(D72)</f>
        <v>400</v>
      </c>
      <c r="E71" s="92">
        <f t="shared" si="24"/>
        <v>0</v>
      </c>
      <c r="F71" s="92">
        <f t="shared" si="24"/>
        <v>0</v>
      </c>
      <c r="G71" s="92">
        <f t="shared" si="24"/>
        <v>0</v>
      </c>
      <c r="H71" s="92">
        <f t="shared" si="24"/>
        <v>0</v>
      </c>
      <c r="I71" s="92">
        <f t="shared" si="24"/>
        <v>0</v>
      </c>
      <c r="J71" s="92">
        <f t="shared" si="24"/>
        <v>0</v>
      </c>
      <c r="K71" s="92">
        <f t="shared" si="24"/>
        <v>0</v>
      </c>
      <c r="L71" s="92">
        <f t="shared" si="24"/>
        <v>0</v>
      </c>
      <c r="M71" s="92">
        <f t="shared" si="24"/>
        <v>0</v>
      </c>
    </row>
    <row r="72" spans="1:13" ht="12.75">
      <c r="A72" s="114">
        <v>3299</v>
      </c>
      <c r="B72" s="82" t="s">
        <v>109</v>
      </c>
      <c r="C72" s="94">
        <f t="shared" si="22"/>
        <v>400</v>
      </c>
      <c r="D72" s="94">
        <v>400</v>
      </c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51">
      <c r="A73" s="113" t="s">
        <v>54</v>
      </c>
      <c r="B73" s="97" t="s">
        <v>55</v>
      </c>
      <c r="C73" s="98">
        <f>SUM(C74)</f>
        <v>24605.38</v>
      </c>
      <c r="D73" s="98">
        <f aca="true" t="shared" si="25" ref="D73:M74">SUM(D74)</f>
        <v>24605.38</v>
      </c>
      <c r="E73" s="98">
        <f t="shared" si="25"/>
        <v>0</v>
      </c>
      <c r="F73" s="98">
        <f t="shared" si="25"/>
        <v>0</v>
      </c>
      <c r="G73" s="98">
        <f t="shared" si="25"/>
        <v>0</v>
      </c>
      <c r="H73" s="98">
        <f t="shared" si="25"/>
        <v>0</v>
      </c>
      <c r="I73" s="98">
        <f t="shared" si="25"/>
        <v>0</v>
      </c>
      <c r="J73" s="98">
        <f t="shared" si="25"/>
        <v>0</v>
      </c>
      <c r="K73" s="98">
        <f t="shared" si="25"/>
        <v>0</v>
      </c>
      <c r="L73" s="98">
        <f t="shared" si="25"/>
        <v>24605.38</v>
      </c>
      <c r="M73" s="98">
        <f t="shared" si="25"/>
        <v>24605.38</v>
      </c>
    </row>
    <row r="74" spans="1:13" s="90" customFormat="1" ht="12.75">
      <c r="A74" s="54">
        <v>3</v>
      </c>
      <c r="B74" s="88" t="s">
        <v>37</v>
      </c>
      <c r="C74" s="92">
        <f>SUM(C75)</f>
        <v>24605.38</v>
      </c>
      <c r="D74" s="92">
        <f t="shared" si="25"/>
        <v>24605.38</v>
      </c>
      <c r="E74" s="92">
        <f t="shared" si="25"/>
        <v>0</v>
      </c>
      <c r="F74" s="92">
        <f t="shared" si="25"/>
        <v>0</v>
      </c>
      <c r="G74" s="92">
        <f t="shared" si="25"/>
        <v>0</v>
      </c>
      <c r="H74" s="92">
        <f t="shared" si="25"/>
        <v>0</v>
      </c>
      <c r="I74" s="92">
        <f t="shared" si="25"/>
        <v>0</v>
      </c>
      <c r="J74" s="92">
        <f t="shared" si="25"/>
        <v>0</v>
      </c>
      <c r="K74" s="92">
        <f t="shared" si="25"/>
        <v>0</v>
      </c>
      <c r="L74" s="92">
        <f t="shared" si="25"/>
        <v>24605.38</v>
      </c>
      <c r="M74" s="92">
        <f t="shared" si="25"/>
        <v>24605.38</v>
      </c>
    </row>
    <row r="75" spans="1:13" s="90" customFormat="1" ht="12.75">
      <c r="A75" s="54">
        <v>32</v>
      </c>
      <c r="B75" s="88" t="s">
        <v>18</v>
      </c>
      <c r="C75" s="92">
        <f>SUM(C76)</f>
        <v>24605.38</v>
      </c>
      <c r="D75" s="92">
        <f aca="true" t="shared" si="26" ref="D75:K75">SUM(D76)</f>
        <v>24605.38</v>
      </c>
      <c r="E75" s="92">
        <f t="shared" si="26"/>
        <v>0</v>
      </c>
      <c r="F75" s="92">
        <f t="shared" si="26"/>
        <v>0</v>
      </c>
      <c r="G75" s="92">
        <f t="shared" si="26"/>
        <v>0</v>
      </c>
      <c r="H75" s="92">
        <f t="shared" si="26"/>
        <v>0</v>
      </c>
      <c r="I75" s="92">
        <f t="shared" si="26"/>
        <v>0</v>
      </c>
      <c r="J75" s="92">
        <f t="shared" si="26"/>
        <v>0</v>
      </c>
      <c r="K75" s="92">
        <f t="shared" si="26"/>
        <v>0</v>
      </c>
      <c r="L75" s="92">
        <f>C75</f>
        <v>24605.38</v>
      </c>
      <c r="M75" s="92">
        <f>D75</f>
        <v>24605.38</v>
      </c>
    </row>
    <row r="76" spans="1:13" s="90" customFormat="1" ht="25.5">
      <c r="A76" s="54">
        <v>329</v>
      </c>
      <c r="B76" s="88" t="s">
        <v>109</v>
      </c>
      <c r="C76" s="92">
        <f>SUM(C77+C78)</f>
        <v>24605.38</v>
      </c>
      <c r="D76" s="92">
        <f aca="true" t="shared" si="27" ref="D76:M76">SUM(D77+D78)</f>
        <v>24605.38</v>
      </c>
      <c r="E76" s="92">
        <f t="shared" si="27"/>
        <v>0</v>
      </c>
      <c r="F76" s="92">
        <f t="shared" si="27"/>
        <v>0</v>
      </c>
      <c r="G76" s="92">
        <f t="shared" si="27"/>
        <v>0</v>
      </c>
      <c r="H76" s="92">
        <f t="shared" si="27"/>
        <v>0</v>
      </c>
      <c r="I76" s="92">
        <f t="shared" si="27"/>
        <v>0</v>
      </c>
      <c r="J76" s="92">
        <f t="shared" si="27"/>
        <v>0</v>
      </c>
      <c r="K76" s="92">
        <f>SUM(K77+K78)</f>
        <v>0</v>
      </c>
      <c r="L76" s="92">
        <f>SUM(L77+L78)</f>
        <v>0</v>
      </c>
      <c r="M76" s="92">
        <f t="shared" si="27"/>
        <v>0</v>
      </c>
    </row>
    <row r="77" spans="1:13" ht="25.5">
      <c r="A77" s="114">
        <v>3291</v>
      </c>
      <c r="B77" s="82" t="s">
        <v>122</v>
      </c>
      <c r="C77" s="94">
        <f>D77</f>
        <v>5605.38</v>
      </c>
      <c r="D77" s="94">
        <v>5605.38</v>
      </c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114">
        <v>3299</v>
      </c>
      <c r="B78" s="82" t="s">
        <v>109</v>
      </c>
      <c r="C78" s="94">
        <f>D78</f>
        <v>19000</v>
      </c>
      <c r="D78" s="94">
        <v>19000</v>
      </c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51">
      <c r="A79" s="113" t="s">
        <v>197</v>
      </c>
      <c r="B79" s="97" t="s">
        <v>198</v>
      </c>
      <c r="C79" s="98">
        <f>SUM(C80)</f>
        <v>3913.04</v>
      </c>
      <c r="D79" s="98">
        <f aca="true" t="shared" si="28" ref="D79:M82">SUM(D80)</f>
        <v>3913.04</v>
      </c>
      <c r="E79" s="98">
        <f t="shared" si="28"/>
        <v>0</v>
      </c>
      <c r="F79" s="98">
        <f t="shared" si="28"/>
        <v>0</v>
      </c>
      <c r="G79" s="98">
        <f t="shared" si="28"/>
        <v>0</v>
      </c>
      <c r="H79" s="98">
        <f t="shared" si="28"/>
        <v>0</v>
      </c>
      <c r="I79" s="98">
        <f t="shared" si="28"/>
        <v>0</v>
      </c>
      <c r="J79" s="98">
        <f t="shared" si="28"/>
        <v>0</v>
      </c>
      <c r="K79" s="98">
        <f t="shared" si="28"/>
        <v>0</v>
      </c>
      <c r="L79" s="98">
        <f t="shared" si="28"/>
        <v>3913.04</v>
      </c>
      <c r="M79" s="98">
        <f t="shared" si="28"/>
        <v>3913.04</v>
      </c>
    </row>
    <row r="80" spans="1:13" s="90" customFormat="1" ht="12.75">
      <c r="A80" s="54">
        <v>3</v>
      </c>
      <c r="B80" s="88" t="s">
        <v>37</v>
      </c>
      <c r="C80" s="92">
        <f>SUM(C81)</f>
        <v>3913.04</v>
      </c>
      <c r="D80" s="92">
        <f t="shared" si="28"/>
        <v>3913.04</v>
      </c>
      <c r="E80" s="92">
        <f t="shared" si="28"/>
        <v>0</v>
      </c>
      <c r="F80" s="92">
        <f t="shared" si="28"/>
        <v>0</v>
      </c>
      <c r="G80" s="92">
        <f t="shared" si="28"/>
        <v>0</v>
      </c>
      <c r="H80" s="92">
        <f t="shared" si="28"/>
        <v>0</v>
      </c>
      <c r="I80" s="92">
        <f t="shared" si="28"/>
        <v>0</v>
      </c>
      <c r="J80" s="92">
        <f t="shared" si="28"/>
        <v>0</v>
      </c>
      <c r="K80" s="92">
        <f t="shared" si="28"/>
        <v>0</v>
      </c>
      <c r="L80" s="92">
        <f t="shared" si="28"/>
        <v>3913.04</v>
      </c>
      <c r="M80" s="92">
        <f t="shared" si="28"/>
        <v>3913.04</v>
      </c>
    </row>
    <row r="81" spans="1:13" s="90" customFormat="1" ht="12.75">
      <c r="A81" s="54">
        <v>32</v>
      </c>
      <c r="B81" s="88" t="s">
        <v>18</v>
      </c>
      <c r="C81" s="92">
        <f>SUM(C82)</f>
        <v>3913.04</v>
      </c>
      <c r="D81" s="92">
        <f t="shared" si="28"/>
        <v>3913.04</v>
      </c>
      <c r="E81" s="92">
        <f t="shared" si="28"/>
        <v>0</v>
      </c>
      <c r="F81" s="92">
        <f t="shared" si="28"/>
        <v>0</v>
      </c>
      <c r="G81" s="92">
        <f t="shared" si="28"/>
        <v>0</v>
      </c>
      <c r="H81" s="92">
        <f t="shared" si="28"/>
        <v>0</v>
      </c>
      <c r="I81" s="92">
        <f t="shared" si="28"/>
        <v>0</v>
      </c>
      <c r="J81" s="92">
        <f t="shared" si="28"/>
        <v>0</v>
      </c>
      <c r="K81" s="92">
        <f t="shared" si="28"/>
        <v>0</v>
      </c>
      <c r="L81" s="92">
        <f>C81</f>
        <v>3913.04</v>
      </c>
      <c r="M81" s="92">
        <f>L81</f>
        <v>3913.04</v>
      </c>
    </row>
    <row r="82" spans="1:13" s="90" customFormat="1" ht="12.75">
      <c r="A82" s="54">
        <v>323</v>
      </c>
      <c r="B82" s="88" t="s">
        <v>21</v>
      </c>
      <c r="C82" s="92">
        <f>SUM(C83)</f>
        <v>3913.04</v>
      </c>
      <c r="D82" s="92">
        <f t="shared" si="28"/>
        <v>3913.04</v>
      </c>
      <c r="E82" s="92">
        <f t="shared" si="28"/>
        <v>0</v>
      </c>
      <c r="F82" s="92">
        <f t="shared" si="28"/>
        <v>0</v>
      </c>
      <c r="G82" s="92">
        <f t="shared" si="28"/>
        <v>0</v>
      </c>
      <c r="H82" s="92">
        <f t="shared" si="28"/>
        <v>0</v>
      </c>
      <c r="I82" s="92">
        <f t="shared" si="28"/>
        <v>0</v>
      </c>
      <c r="J82" s="92">
        <f t="shared" si="28"/>
        <v>0</v>
      </c>
      <c r="K82" s="92">
        <f t="shared" si="28"/>
        <v>0</v>
      </c>
      <c r="L82" s="92">
        <f t="shared" si="28"/>
        <v>0</v>
      </c>
      <c r="M82" s="92">
        <f t="shared" si="28"/>
        <v>0</v>
      </c>
    </row>
    <row r="83" spans="1:13" ht="12.75">
      <c r="A83" s="114">
        <v>3237</v>
      </c>
      <c r="B83" s="82" t="s">
        <v>106</v>
      </c>
      <c r="C83" s="94">
        <f>D83</f>
        <v>3913.04</v>
      </c>
      <c r="D83" s="94">
        <v>3913.04</v>
      </c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51">
      <c r="A84" s="113" t="s">
        <v>170</v>
      </c>
      <c r="B84" s="97" t="s">
        <v>171</v>
      </c>
      <c r="C84" s="98">
        <f>SUM(C85)</f>
        <v>0</v>
      </c>
      <c r="D84" s="98">
        <f aca="true" t="shared" si="29" ref="D84:J87">SUM(D85)</f>
        <v>0</v>
      </c>
      <c r="E84" s="98">
        <f t="shared" si="29"/>
        <v>0</v>
      </c>
      <c r="F84" s="98">
        <f t="shared" si="29"/>
        <v>0</v>
      </c>
      <c r="G84" s="98">
        <f t="shared" si="29"/>
        <v>0</v>
      </c>
      <c r="H84" s="98">
        <f t="shared" si="29"/>
        <v>0</v>
      </c>
      <c r="I84" s="98">
        <f t="shared" si="29"/>
        <v>0</v>
      </c>
      <c r="J84" s="98">
        <f t="shared" si="29"/>
        <v>0</v>
      </c>
      <c r="K84" s="98">
        <f aca="true" t="shared" si="30" ref="K84:M87">SUM(K85)</f>
        <v>0</v>
      </c>
      <c r="L84" s="98">
        <f t="shared" si="30"/>
        <v>0</v>
      </c>
      <c r="M84" s="98">
        <f t="shared" si="30"/>
        <v>0</v>
      </c>
    </row>
    <row r="85" spans="1:13" s="90" customFormat="1" ht="12.75">
      <c r="A85" s="54">
        <v>3</v>
      </c>
      <c r="B85" s="88" t="s">
        <v>37</v>
      </c>
      <c r="C85" s="92">
        <f>SUM(C86)</f>
        <v>0</v>
      </c>
      <c r="D85" s="92">
        <f t="shared" si="29"/>
        <v>0</v>
      </c>
      <c r="E85" s="92">
        <f t="shared" si="29"/>
        <v>0</v>
      </c>
      <c r="F85" s="92">
        <f t="shared" si="29"/>
        <v>0</v>
      </c>
      <c r="G85" s="92">
        <f t="shared" si="29"/>
        <v>0</v>
      </c>
      <c r="H85" s="92">
        <f t="shared" si="29"/>
        <v>0</v>
      </c>
      <c r="I85" s="92">
        <f t="shared" si="29"/>
        <v>0</v>
      </c>
      <c r="J85" s="92">
        <f t="shared" si="29"/>
        <v>0</v>
      </c>
      <c r="K85" s="92">
        <f t="shared" si="30"/>
        <v>0</v>
      </c>
      <c r="L85" s="92">
        <f t="shared" si="30"/>
        <v>0</v>
      </c>
      <c r="M85" s="92">
        <f t="shared" si="30"/>
        <v>0</v>
      </c>
    </row>
    <row r="86" spans="1:13" s="90" customFormat="1" ht="38.25">
      <c r="A86" s="54">
        <v>37</v>
      </c>
      <c r="B86" s="88" t="s">
        <v>172</v>
      </c>
      <c r="C86" s="92">
        <f>SUM(C87)</f>
        <v>0</v>
      </c>
      <c r="D86" s="92">
        <f t="shared" si="29"/>
        <v>0</v>
      </c>
      <c r="E86" s="92">
        <f t="shared" si="29"/>
        <v>0</v>
      </c>
      <c r="F86" s="92">
        <f t="shared" si="29"/>
        <v>0</v>
      </c>
      <c r="G86" s="92">
        <f t="shared" si="29"/>
        <v>0</v>
      </c>
      <c r="H86" s="92">
        <f t="shared" si="29"/>
        <v>0</v>
      </c>
      <c r="I86" s="92">
        <f t="shared" si="29"/>
        <v>0</v>
      </c>
      <c r="J86" s="92">
        <f t="shared" si="29"/>
        <v>0</v>
      </c>
      <c r="K86" s="92">
        <f t="shared" si="30"/>
        <v>0</v>
      </c>
      <c r="L86" s="92">
        <f>C86</f>
        <v>0</v>
      </c>
      <c r="M86" s="92">
        <f>L86</f>
        <v>0</v>
      </c>
    </row>
    <row r="87" spans="1:13" s="90" customFormat="1" ht="25.5">
      <c r="A87" s="54">
        <v>372</v>
      </c>
      <c r="B87" s="88" t="s">
        <v>118</v>
      </c>
      <c r="C87" s="92">
        <f>SUM(C88)</f>
        <v>0</v>
      </c>
      <c r="D87" s="92">
        <f t="shared" si="29"/>
        <v>0</v>
      </c>
      <c r="E87" s="92">
        <f t="shared" si="29"/>
        <v>0</v>
      </c>
      <c r="F87" s="92">
        <f t="shared" si="29"/>
        <v>0</v>
      </c>
      <c r="G87" s="92">
        <f t="shared" si="29"/>
        <v>0</v>
      </c>
      <c r="H87" s="92">
        <f t="shared" si="29"/>
        <v>0</v>
      </c>
      <c r="I87" s="92">
        <f t="shared" si="29"/>
        <v>0</v>
      </c>
      <c r="J87" s="92">
        <f t="shared" si="29"/>
        <v>0</v>
      </c>
      <c r="K87" s="92">
        <f t="shared" si="30"/>
        <v>0</v>
      </c>
      <c r="L87" s="92">
        <f t="shared" si="30"/>
        <v>0</v>
      </c>
      <c r="M87" s="92">
        <f t="shared" si="30"/>
        <v>0</v>
      </c>
    </row>
    <row r="88" spans="1:13" ht="38.25">
      <c r="A88" s="114">
        <v>3722</v>
      </c>
      <c r="B88" s="82" t="s">
        <v>184</v>
      </c>
      <c r="C88" s="94">
        <f>D88</f>
        <v>0</v>
      </c>
      <c r="D88" s="94">
        <v>0</v>
      </c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51">
      <c r="A89" s="113" t="s">
        <v>62</v>
      </c>
      <c r="B89" s="97" t="s">
        <v>213</v>
      </c>
      <c r="C89" s="98">
        <f>SUM(C90)</f>
        <v>669800</v>
      </c>
      <c r="D89" s="98">
        <f>SUM(D90)</f>
        <v>669800</v>
      </c>
      <c r="E89" s="98">
        <f aca="true" t="shared" si="31" ref="E89:M90">SUM(E90)</f>
        <v>0</v>
      </c>
      <c r="F89" s="98">
        <f t="shared" si="31"/>
        <v>0</v>
      </c>
      <c r="G89" s="98">
        <f t="shared" si="31"/>
        <v>0</v>
      </c>
      <c r="H89" s="98">
        <f t="shared" si="31"/>
        <v>0</v>
      </c>
      <c r="I89" s="98">
        <f t="shared" si="31"/>
        <v>0</v>
      </c>
      <c r="J89" s="98">
        <f t="shared" si="31"/>
        <v>0</v>
      </c>
      <c r="K89" s="98">
        <f t="shared" si="31"/>
        <v>0</v>
      </c>
      <c r="L89" s="98">
        <f t="shared" si="31"/>
        <v>669800</v>
      </c>
      <c r="M89" s="98">
        <f t="shared" si="31"/>
        <v>669800</v>
      </c>
    </row>
    <row r="90" spans="1:13" s="5" customFormat="1" ht="12.75">
      <c r="A90" s="54">
        <v>3</v>
      </c>
      <c r="B90" s="88" t="s">
        <v>37</v>
      </c>
      <c r="C90" s="92">
        <f>SUM(C91+C98)</f>
        <v>669800</v>
      </c>
      <c r="D90" s="92">
        <f>SUM(D91+D98)</f>
        <v>669800</v>
      </c>
      <c r="E90" s="92">
        <f t="shared" si="31"/>
        <v>0</v>
      </c>
      <c r="F90" s="92">
        <f t="shared" si="31"/>
        <v>0</v>
      </c>
      <c r="G90" s="92">
        <f t="shared" si="31"/>
        <v>0</v>
      </c>
      <c r="H90" s="92">
        <f t="shared" si="31"/>
        <v>0</v>
      </c>
      <c r="I90" s="92">
        <f t="shared" si="31"/>
        <v>0</v>
      </c>
      <c r="J90" s="92">
        <f t="shared" si="31"/>
        <v>0</v>
      </c>
      <c r="K90" s="92">
        <f t="shared" si="31"/>
        <v>0</v>
      </c>
      <c r="L90" s="92">
        <f>L91+L98</f>
        <v>669800</v>
      </c>
      <c r="M90" s="92">
        <f>M91+M98</f>
        <v>669800</v>
      </c>
    </row>
    <row r="91" spans="1:13" s="5" customFormat="1" ht="12.75">
      <c r="A91" s="54">
        <v>31</v>
      </c>
      <c r="B91" s="88" t="s">
        <v>14</v>
      </c>
      <c r="C91" s="92">
        <f>SUM(C92+C94+C96)</f>
        <v>649800</v>
      </c>
      <c r="D91" s="92">
        <f>SUM(D92+D94+D96)</f>
        <v>649800</v>
      </c>
      <c r="E91" s="92">
        <f aca="true" t="shared" si="32" ref="E91:J91">SUM(E92+E94+E96)</f>
        <v>0</v>
      </c>
      <c r="F91" s="92">
        <f t="shared" si="32"/>
        <v>0</v>
      </c>
      <c r="G91" s="92">
        <f t="shared" si="32"/>
        <v>0</v>
      </c>
      <c r="H91" s="92">
        <f t="shared" si="32"/>
        <v>0</v>
      </c>
      <c r="I91" s="92">
        <f t="shared" si="32"/>
        <v>0</v>
      </c>
      <c r="J91" s="92">
        <f t="shared" si="32"/>
        <v>0</v>
      </c>
      <c r="K91" s="92">
        <f>SUM(K92+K94+K96)</f>
        <v>0</v>
      </c>
      <c r="L91" s="92">
        <f>C91</f>
        <v>649800</v>
      </c>
      <c r="M91" s="92">
        <f>D91</f>
        <v>649800</v>
      </c>
    </row>
    <row r="92" spans="1:13" s="90" customFormat="1" ht="12.75">
      <c r="A92" s="54">
        <v>311</v>
      </c>
      <c r="B92" s="88" t="s">
        <v>15</v>
      </c>
      <c r="C92" s="92">
        <f>SUM(C93)</f>
        <v>527236</v>
      </c>
      <c r="D92" s="92">
        <f>SUM(D93)</f>
        <v>527236</v>
      </c>
      <c r="E92" s="92">
        <f aca="true" t="shared" si="33" ref="E92:M92">SUM(E93)</f>
        <v>0</v>
      </c>
      <c r="F92" s="92">
        <f t="shared" si="33"/>
        <v>0</v>
      </c>
      <c r="G92" s="92">
        <f t="shared" si="33"/>
        <v>0</v>
      </c>
      <c r="H92" s="92">
        <f t="shared" si="33"/>
        <v>0</v>
      </c>
      <c r="I92" s="92">
        <f t="shared" si="33"/>
        <v>0</v>
      </c>
      <c r="J92" s="92">
        <f t="shared" si="33"/>
        <v>0</v>
      </c>
      <c r="K92" s="92">
        <f t="shared" si="33"/>
        <v>0</v>
      </c>
      <c r="L92" s="92">
        <f t="shared" si="33"/>
        <v>0</v>
      </c>
      <c r="M92" s="92">
        <f t="shared" si="33"/>
        <v>0</v>
      </c>
    </row>
    <row r="93" spans="1:13" ht="12.75">
      <c r="A93" s="114">
        <v>3111</v>
      </c>
      <c r="B93" s="82" t="s">
        <v>123</v>
      </c>
      <c r="C93" s="94">
        <f>D93</f>
        <v>527236</v>
      </c>
      <c r="D93" s="94">
        <v>527236</v>
      </c>
      <c r="E93" s="94"/>
      <c r="F93" s="94"/>
      <c r="G93" s="94"/>
      <c r="H93" s="94"/>
      <c r="I93" s="94"/>
      <c r="J93" s="94"/>
      <c r="K93" s="94"/>
      <c r="L93" s="94"/>
      <c r="M93" s="94"/>
    </row>
    <row r="94" spans="1:13" s="90" customFormat="1" ht="12.75">
      <c r="A94" s="54">
        <v>312</v>
      </c>
      <c r="B94" s="88" t="s">
        <v>16</v>
      </c>
      <c r="C94" s="92">
        <f>SUM(C95)</f>
        <v>24000</v>
      </c>
      <c r="D94" s="92">
        <f>SUM(D95)</f>
        <v>24000</v>
      </c>
      <c r="E94" s="92">
        <f aca="true" t="shared" si="34" ref="E94:M94">SUM(E95)</f>
        <v>0</v>
      </c>
      <c r="F94" s="92">
        <f t="shared" si="34"/>
        <v>0</v>
      </c>
      <c r="G94" s="92">
        <f t="shared" si="34"/>
        <v>0</v>
      </c>
      <c r="H94" s="92">
        <f t="shared" si="34"/>
        <v>0</v>
      </c>
      <c r="I94" s="92">
        <f t="shared" si="34"/>
        <v>0</v>
      </c>
      <c r="J94" s="92">
        <f t="shared" si="34"/>
        <v>0</v>
      </c>
      <c r="K94" s="92">
        <f t="shared" si="34"/>
        <v>0</v>
      </c>
      <c r="L94" s="92">
        <f t="shared" si="34"/>
        <v>0</v>
      </c>
      <c r="M94" s="92">
        <f t="shared" si="34"/>
        <v>0</v>
      </c>
    </row>
    <row r="95" spans="1:13" ht="12.75">
      <c r="A95" s="114">
        <v>3121</v>
      </c>
      <c r="B95" s="82" t="s">
        <v>16</v>
      </c>
      <c r="C95" s="94">
        <f>D95</f>
        <v>24000</v>
      </c>
      <c r="D95" s="94">
        <v>24000</v>
      </c>
      <c r="E95" s="94"/>
      <c r="F95" s="94"/>
      <c r="G95" s="94"/>
      <c r="H95" s="94"/>
      <c r="I95" s="94"/>
      <c r="J95" s="94"/>
      <c r="K95" s="94"/>
      <c r="L95" s="94"/>
      <c r="M95" s="94"/>
    </row>
    <row r="96" spans="1:13" s="90" customFormat="1" ht="12.75">
      <c r="A96" s="115">
        <v>313</v>
      </c>
      <c r="B96" s="89" t="s">
        <v>17</v>
      </c>
      <c r="C96" s="93">
        <f>SUM(C97)</f>
        <v>98564</v>
      </c>
      <c r="D96" s="93">
        <f>SUM(D97)</f>
        <v>98564</v>
      </c>
      <c r="E96" s="93">
        <f aca="true" t="shared" si="35" ref="E96:M96">SUM(E97)</f>
        <v>0</v>
      </c>
      <c r="F96" s="93">
        <f t="shared" si="35"/>
        <v>0</v>
      </c>
      <c r="G96" s="93">
        <f t="shared" si="35"/>
        <v>0</v>
      </c>
      <c r="H96" s="93">
        <f t="shared" si="35"/>
        <v>0</v>
      </c>
      <c r="I96" s="93">
        <f t="shared" si="35"/>
        <v>0</v>
      </c>
      <c r="J96" s="93">
        <f t="shared" si="35"/>
        <v>0</v>
      </c>
      <c r="K96" s="93">
        <f t="shared" si="35"/>
        <v>0</v>
      </c>
      <c r="L96" s="93">
        <f t="shared" si="35"/>
        <v>0</v>
      </c>
      <c r="M96" s="93">
        <f t="shared" si="35"/>
        <v>0</v>
      </c>
    </row>
    <row r="97" spans="1:13" ht="25.5">
      <c r="A97" s="114">
        <v>3132</v>
      </c>
      <c r="B97" s="82" t="s">
        <v>120</v>
      </c>
      <c r="C97" s="94">
        <f>D97</f>
        <v>98564</v>
      </c>
      <c r="D97" s="94">
        <v>98564</v>
      </c>
      <c r="E97" s="94"/>
      <c r="F97" s="94"/>
      <c r="G97" s="94"/>
      <c r="H97" s="94"/>
      <c r="I97" s="94"/>
      <c r="J97" s="94"/>
      <c r="K97" s="94"/>
      <c r="L97" s="94"/>
      <c r="M97" s="94"/>
    </row>
    <row r="98" spans="1:13" s="90" customFormat="1" ht="12.75">
      <c r="A98" s="54">
        <v>32</v>
      </c>
      <c r="B98" s="88" t="s">
        <v>18</v>
      </c>
      <c r="C98" s="92">
        <f>SUM(C99)</f>
        <v>20000</v>
      </c>
      <c r="D98" s="92">
        <f>SUM(D99)</f>
        <v>20000</v>
      </c>
      <c r="E98" s="92">
        <f aca="true" t="shared" si="36" ref="E98:K98">SUM(E99)</f>
        <v>0</v>
      </c>
      <c r="F98" s="92">
        <f t="shared" si="36"/>
        <v>0</v>
      </c>
      <c r="G98" s="92">
        <f t="shared" si="36"/>
        <v>0</v>
      </c>
      <c r="H98" s="92">
        <f t="shared" si="36"/>
        <v>0</v>
      </c>
      <c r="I98" s="92">
        <f t="shared" si="36"/>
        <v>0</v>
      </c>
      <c r="J98" s="92">
        <f t="shared" si="36"/>
        <v>0</v>
      </c>
      <c r="K98" s="92">
        <f t="shared" si="36"/>
        <v>0</v>
      </c>
      <c r="L98" s="92">
        <f>C98</f>
        <v>20000</v>
      </c>
      <c r="M98" s="92">
        <f>D98</f>
        <v>20000</v>
      </c>
    </row>
    <row r="99" spans="1:13" s="90" customFormat="1" ht="12.75">
      <c r="A99" s="54">
        <v>321</v>
      </c>
      <c r="B99" s="88" t="s">
        <v>19</v>
      </c>
      <c r="C99" s="92">
        <f>C100+C101</f>
        <v>20000</v>
      </c>
      <c r="D99" s="92">
        <f>SUM(D100+D101)</f>
        <v>20000</v>
      </c>
      <c r="E99" s="92">
        <f aca="true" t="shared" si="37" ref="E99:M99">SUM(E100+E101)</f>
        <v>0</v>
      </c>
      <c r="F99" s="92">
        <f t="shared" si="37"/>
        <v>0</v>
      </c>
      <c r="G99" s="92">
        <f t="shared" si="37"/>
        <v>0</v>
      </c>
      <c r="H99" s="92">
        <f t="shared" si="37"/>
        <v>0</v>
      </c>
      <c r="I99" s="92">
        <f t="shared" si="37"/>
        <v>0</v>
      </c>
      <c r="J99" s="92">
        <f t="shared" si="37"/>
        <v>0</v>
      </c>
      <c r="K99" s="92">
        <f>SUM(K100+K101)</f>
        <v>0</v>
      </c>
      <c r="L99" s="92">
        <f>SUM(L100+L101)</f>
        <v>0</v>
      </c>
      <c r="M99" s="92">
        <f t="shared" si="37"/>
        <v>0</v>
      </c>
    </row>
    <row r="100" spans="1:13" ht="12.75">
      <c r="A100" s="114">
        <v>3211</v>
      </c>
      <c r="B100" s="82" t="s">
        <v>96</v>
      </c>
      <c r="C100" s="94">
        <f>D100</f>
        <v>6400</v>
      </c>
      <c r="D100" s="94">
        <v>6400</v>
      </c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ht="25.5">
      <c r="A101" s="114">
        <v>3212</v>
      </c>
      <c r="B101" s="82" t="s">
        <v>121</v>
      </c>
      <c r="C101" s="94">
        <f>D101</f>
        <v>13600</v>
      </c>
      <c r="D101" s="94">
        <v>13600</v>
      </c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51">
      <c r="A102" s="113" t="s">
        <v>179</v>
      </c>
      <c r="B102" s="97" t="s">
        <v>189</v>
      </c>
      <c r="C102" s="98">
        <f>SUM(C103)</f>
        <v>55000</v>
      </c>
      <c r="D102" s="98">
        <f aca="true" t="shared" si="38" ref="D102:M105">SUM(D103)</f>
        <v>55000</v>
      </c>
      <c r="E102" s="98">
        <f t="shared" si="38"/>
        <v>0</v>
      </c>
      <c r="F102" s="98">
        <f t="shared" si="38"/>
        <v>0</v>
      </c>
      <c r="G102" s="98">
        <f t="shared" si="38"/>
        <v>0</v>
      </c>
      <c r="H102" s="98">
        <f t="shared" si="38"/>
        <v>0</v>
      </c>
      <c r="I102" s="98">
        <f t="shared" si="38"/>
        <v>0</v>
      </c>
      <c r="J102" s="98">
        <f t="shared" si="38"/>
        <v>0</v>
      </c>
      <c r="K102" s="98">
        <f t="shared" si="38"/>
        <v>0</v>
      </c>
      <c r="L102" s="98">
        <f t="shared" si="38"/>
        <v>55000</v>
      </c>
      <c r="M102" s="98">
        <f t="shared" si="38"/>
        <v>55000</v>
      </c>
    </row>
    <row r="103" spans="1:13" s="90" customFormat="1" ht="12.75">
      <c r="A103" s="54">
        <v>3</v>
      </c>
      <c r="B103" s="88" t="s">
        <v>37</v>
      </c>
      <c r="C103" s="92">
        <f>SUM(C104)</f>
        <v>55000</v>
      </c>
      <c r="D103" s="92">
        <f t="shared" si="38"/>
        <v>55000</v>
      </c>
      <c r="E103" s="92">
        <f t="shared" si="38"/>
        <v>0</v>
      </c>
      <c r="F103" s="92">
        <f t="shared" si="38"/>
        <v>0</v>
      </c>
      <c r="G103" s="92">
        <f t="shared" si="38"/>
        <v>0</v>
      </c>
      <c r="H103" s="92">
        <f t="shared" si="38"/>
        <v>0</v>
      </c>
      <c r="I103" s="92">
        <f t="shared" si="38"/>
        <v>0</v>
      </c>
      <c r="J103" s="92">
        <f t="shared" si="38"/>
        <v>0</v>
      </c>
      <c r="K103" s="92">
        <f t="shared" si="38"/>
        <v>0</v>
      </c>
      <c r="L103" s="92">
        <f t="shared" si="38"/>
        <v>55000</v>
      </c>
      <c r="M103" s="92">
        <f t="shared" si="38"/>
        <v>55000</v>
      </c>
    </row>
    <row r="104" spans="1:13" s="90" customFormat="1" ht="38.25">
      <c r="A104" s="54">
        <v>37</v>
      </c>
      <c r="B104" s="88" t="s">
        <v>117</v>
      </c>
      <c r="C104" s="92">
        <f>SUM(C105)</f>
        <v>55000</v>
      </c>
      <c r="D104" s="92">
        <f t="shared" si="38"/>
        <v>55000</v>
      </c>
      <c r="E104" s="92">
        <f t="shared" si="38"/>
        <v>0</v>
      </c>
      <c r="F104" s="92">
        <f t="shared" si="38"/>
        <v>0</v>
      </c>
      <c r="G104" s="92">
        <f t="shared" si="38"/>
        <v>0</v>
      </c>
      <c r="H104" s="92">
        <f t="shared" si="38"/>
        <v>0</v>
      </c>
      <c r="I104" s="92">
        <f t="shared" si="38"/>
        <v>0</v>
      </c>
      <c r="J104" s="92">
        <f t="shared" si="38"/>
        <v>0</v>
      </c>
      <c r="K104" s="92">
        <f t="shared" si="38"/>
        <v>0</v>
      </c>
      <c r="L104" s="92">
        <f>C104</f>
        <v>55000</v>
      </c>
      <c r="M104" s="92">
        <f>D104</f>
        <v>55000</v>
      </c>
    </row>
    <row r="105" spans="1:13" s="90" customFormat="1" ht="25.5">
      <c r="A105" s="54">
        <v>372</v>
      </c>
      <c r="B105" s="88" t="s">
        <v>118</v>
      </c>
      <c r="C105" s="92">
        <f>SUM(C106)</f>
        <v>55000</v>
      </c>
      <c r="D105" s="92">
        <f t="shared" si="38"/>
        <v>55000</v>
      </c>
      <c r="E105" s="92">
        <f t="shared" si="38"/>
        <v>0</v>
      </c>
      <c r="F105" s="92">
        <f t="shared" si="38"/>
        <v>0</v>
      </c>
      <c r="G105" s="92">
        <f t="shared" si="38"/>
        <v>0</v>
      </c>
      <c r="H105" s="92">
        <f t="shared" si="38"/>
        <v>0</v>
      </c>
      <c r="I105" s="92">
        <f t="shared" si="38"/>
        <v>0</v>
      </c>
      <c r="J105" s="92">
        <f t="shared" si="38"/>
        <v>0</v>
      </c>
      <c r="K105" s="92">
        <f t="shared" si="38"/>
        <v>0</v>
      </c>
      <c r="L105" s="92">
        <f t="shared" si="38"/>
        <v>0</v>
      </c>
      <c r="M105" s="92">
        <f t="shared" si="38"/>
        <v>0</v>
      </c>
    </row>
    <row r="106" spans="1:13" ht="38.25">
      <c r="A106" s="114">
        <v>3723</v>
      </c>
      <c r="B106" s="82" t="s">
        <v>190</v>
      </c>
      <c r="C106" s="94">
        <f>D106</f>
        <v>55000</v>
      </c>
      <c r="D106" s="94">
        <v>55000</v>
      </c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ht="25.5">
      <c r="A107" s="112" t="s">
        <v>63</v>
      </c>
      <c r="B107" s="95" t="s">
        <v>64</v>
      </c>
      <c r="C107" s="96">
        <f>SUM(C108+C114)</f>
        <v>21525000</v>
      </c>
      <c r="D107" s="96">
        <f>SUM(D108+D114)</f>
        <v>21525000</v>
      </c>
      <c r="E107" s="96">
        <f aca="true" t="shared" si="39" ref="E107:M107">SUM(E108+E114)</f>
        <v>0</v>
      </c>
      <c r="F107" s="96">
        <f t="shared" si="39"/>
        <v>0</v>
      </c>
      <c r="G107" s="96">
        <f t="shared" si="39"/>
        <v>0</v>
      </c>
      <c r="H107" s="96">
        <f t="shared" si="39"/>
        <v>0</v>
      </c>
      <c r="I107" s="96">
        <f t="shared" si="39"/>
        <v>0</v>
      </c>
      <c r="J107" s="96">
        <f t="shared" si="39"/>
        <v>0</v>
      </c>
      <c r="K107" s="96">
        <f t="shared" si="39"/>
        <v>0</v>
      </c>
      <c r="L107" s="96">
        <f t="shared" si="39"/>
        <v>21525000</v>
      </c>
      <c r="M107" s="96">
        <f t="shared" si="39"/>
        <v>21525000</v>
      </c>
    </row>
    <row r="108" spans="1:13" ht="51">
      <c r="A108" s="113" t="s">
        <v>65</v>
      </c>
      <c r="B108" s="97" t="s">
        <v>66</v>
      </c>
      <c r="C108" s="98">
        <f>SUM(C109)</f>
        <v>170000</v>
      </c>
      <c r="D108" s="98">
        <f aca="true" t="shared" si="40" ref="D108:M111">SUM(D109)</f>
        <v>170000</v>
      </c>
      <c r="E108" s="98">
        <f t="shared" si="40"/>
        <v>0</v>
      </c>
      <c r="F108" s="98">
        <f t="shared" si="40"/>
        <v>0</v>
      </c>
      <c r="G108" s="98">
        <f t="shared" si="40"/>
        <v>0</v>
      </c>
      <c r="H108" s="98">
        <f t="shared" si="40"/>
        <v>0</v>
      </c>
      <c r="I108" s="98">
        <f t="shared" si="40"/>
        <v>0</v>
      </c>
      <c r="J108" s="98">
        <f t="shared" si="40"/>
        <v>0</v>
      </c>
      <c r="K108" s="98">
        <f t="shared" si="40"/>
        <v>0</v>
      </c>
      <c r="L108" s="98">
        <f t="shared" si="40"/>
        <v>170000</v>
      </c>
      <c r="M108" s="98">
        <f t="shared" si="40"/>
        <v>170000</v>
      </c>
    </row>
    <row r="109" spans="1:13" s="90" customFormat="1" ht="25.5">
      <c r="A109" s="115">
        <v>4</v>
      </c>
      <c r="B109" s="89" t="s">
        <v>24</v>
      </c>
      <c r="C109" s="93">
        <f>SUM(C110)</f>
        <v>170000</v>
      </c>
      <c r="D109" s="93">
        <f t="shared" si="40"/>
        <v>170000</v>
      </c>
      <c r="E109" s="93">
        <f t="shared" si="40"/>
        <v>0</v>
      </c>
      <c r="F109" s="93">
        <f t="shared" si="40"/>
        <v>0</v>
      </c>
      <c r="G109" s="93">
        <f t="shared" si="40"/>
        <v>0</v>
      </c>
      <c r="H109" s="93">
        <f t="shared" si="40"/>
        <v>0</v>
      </c>
      <c r="I109" s="93">
        <f t="shared" si="40"/>
        <v>0</v>
      </c>
      <c r="J109" s="93">
        <f t="shared" si="40"/>
        <v>0</v>
      </c>
      <c r="K109" s="93">
        <f t="shared" si="40"/>
        <v>0</v>
      </c>
      <c r="L109" s="93">
        <f t="shared" si="40"/>
        <v>170000</v>
      </c>
      <c r="M109" s="93">
        <f t="shared" si="40"/>
        <v>170000</v>
      </c>
    </row>
    <row r="110" spans="1:13" s="90" customFormat="1" ht="25.5">
      <c r="A110" s="115">
        <v>42</v>
      </c>
      <c r="B110" s="89" t="s">
        <v>124</v>
      </c>
      <c r="C110" s="93">
        <f>SUM(C111)</f>
        <v>170000</v>
      </c>
      <c r="D110" s="93">
        <f t="shared" si="40"/>
        <v>170000</v>
      </c>
      <c r="E110" s="93">
        <f t="shared" si="40"/>
        <v>0</v>
      </c>
      <c r="F110" s="93">
        <f t="shared" si="40"/>
        <v>0</v>
      </c>
      <c r="G110" s="93">
        <f t="shared" si="40"/>
        <v>0</v>
      </c>
      <c r="H110" s="93">
        <f t="shared" si="40"/>
        <v>0</v>
      </c>
      <c r="I110" s="93">
        <f t="shared" si="40"/>
        <v>0</v>
      </c>
      <c r="J110" s="93">
        <f t="shared" si="40"/>
        <v>0</v>
      </c>
      <c r="K110" s="93">
        <f t="shared" si="40"/>
        <v>0</v>
      </c>
      <c r="L110" s="93">
        <f>C110</f>
        <v>170000</v>
      </c>
      <c r="M110" s="93">
        <f>D110</f>
        <v>170000</v>
      </c>
    </row>
    <row r="111" spans="1:13" s="90" customFormat="1" ht="12.75">
      <c r="A111" s="115">
        <v>422</v>
      </c>
      <c r="B111" s="89" t="s">
        <v>125</v>
      </c>
      <c r="C111" s="93">
        <f>SUM(C112:C113)</f>
        <v>170000</v>
      </c>
      <c r="D111" s="93">
        <f>SUM(D112+D113)</f>
        <v>170000</v>
      </c>
      <c r="E111" s="93">
        <f t="shared" si="40"/>
        <v>0</v>
      </c>
      <c r="F111" s="93">
        <f t="shared" si="40"/>
        <v>0</v>
      </c>
      <c r="G111" s="93">
        <f t="shared" si="40"/>
        <v>0</v>
      </c>
      <c r="H111" s="93">
        <f t="shared" si="40"/>
        <v>0</v>
      </c>
      <c r="I111" s="93">
        <f t="shared" si="40"/>
        <v>0</v>
      </c>
      <c r="J111" s="93">
        <f t="shared" si="40"/>
        <v>0</v>
      </c>
      <c r="K111" s="93">
        <f t="shared" si="40"/>
        <v>0</v>
      </c>
      <c r="L111" s="93">
        <f t="shared" si="40"/>
        <v>0</v>
      </c>
      <c r="M111" s="93">
        <f t="shared" si="40"/>
        <v>0</v>
      </c>
    </row>
    <row r="112" spans="1:13" ht="12.75">
      <c r="A112" s="114">
        <v>4221</v>
      </c>
      <c r="B112" s="82" t="s">
        <v>130</v>
      </c>
      <c r="C112" s="94">
        <f>D112</f>
        <v>70000</v>
      </c>
      <c r="D112" s="94">
        <v>70000</v>
      </c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ht="12.75" customHeight="1">
      <c r="A113" s="114">
        <v>4227</v>
      </c>
      <c r="B113" s="82" t="s">
        <v>163</v>
      </c>
      <c r="C113" s="94">
        <f>D113</f>
        <v>100000</v>
      </c>
      <c r="D113" s="94">
        <v>100000</v>
      </c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ht="51">
      <c r="A114" s="113" t="s">
        <v>67</v>
      </c>
      <c r="B114" s="97" t="s">
        <v>68</v>
      </c>
      <c r="C114" s="98">
        <f>SUM(C115)</f>
        <v>21355000</v>
      </c>
      <c r="D114" s="98">
        <f aca="true" t="shared" si="41" ref="D114:M117">SUM(D115)</f>
        <v>21355000</v>
      </c>
      <c r="E114" s="98">
        <f t="shared" si="41"/>
        <v>0</v>
      </c>
      <c r="F114" s="98">
        <f t="shared" si="41"/>
        <v>0</v>
      </c>
      <c r="G114" s="98">
        <f t="shared" si="41"/>
        <v>0</v>
      </c>
      <c r="H114" s="98">
        <f t="shared" si="41"/>
        <v>0</v>
      </c>
      <c r="I114" s="98">
        <f t="shared" si="41"/>
        <v>0</v>
      </c>
      <c r="J114" s="98">
        <f t="shared" si="41"/>
        <v>0</v>
      </c>
      <c r="K114" s="98">
        <f t="shared" si="41"/>
        <v>0</v>
      </c>
      <c r="L114" s="98">
        <f t="shared" si="41"/>
        <v>21355000</v>
      </c>
      <c r="M114" s="98">
        <f t="shared" si="41"/>
        <v>21355000</v>
      </c>
    </row>
    <row r="115" spans="1:13" s="90" customFormat="1" ht="25.5">
      <c r="A115" s="115" t="s">
        <v>44</v>
      </c>
      <c r="B115" s="89" t="s">
        <v>24</v>
      </c>
      <c r="C115" s="93">
        <f>SUM(C116)</f>
        <v>21355000</v>
      </c>
      <c r="D115" s="93">
        <f t="shared" si="41"/>
        <v>21355000</v>
      </c>
      <c r="E115" s="93">
        <f t="shared" si="41"/>
        <v>0</v>
      </c>
      <c r="F115" s="93">
        <f t="shared" si="41"/>
        <v>0</v>
      </c>
      <c r="G115" s="93">
        <f t="shared" si="41"/>
        <v>0</v>
      </c>
      <c r="H115" s="93">
        <f t="shared" si="41"/>
        <v>0</v>
      </c>
      <c r="I115" s="93">
        <f t="shared" si="41"/>
        <v>0</v>
      </c>
      <c r="J115" s="93">
        <f t="shared" si="41"/>
        <v>0</v>
      </c>
      <c r="K115" s="93">
        <f t="shared" si="41"/>
        <v>0</v>
      </c>
      <c r="L115" s="93">
        <f t="shared" si="41"/>
        <v>21355000</v>
      </c>
      <c r="M115" s="93">
        <f t="shared" si="41"/>
        <v>21355000</v>
      </c>
    </row>
    <row r="116" spans="1:13" s="90" customFormat="1" ht="25.5">
      <c r="A116" s="115" t="s">
        <v>45</v>
      </c>
      <c r="B116" s="89" t="s">
        <v>46</v>
      </c>
      <c r="C116" s="93">
        <f>SUM(C117)</f>
        <v>21355000</v>
      </c>
      <c r="D116" s="93">
        <f t="shared" si="41"/>
        <v>21355000</v>
      </c>
      <c r="E116" s="93">
        <f t="shared" si="41"/>
        <v>0</v>
      </c>
      <c r="F116" s="93">
        <f t="shared" si="41"/>
        <v>0</v>
      </c>
      <c r="G116" s="93">
        <f t="shared" si="41"/>
        <v>0</v>
      </c>
      <c r="H116" s="93">
        <f t="shared" si="41"/>
        <v>0</v>
      </c>
      <c r="I116" s="93">
        <f t="shared" si="41"/>
        <v>0</v>
      </c>
      <c r="J116" s="93">
        <f t="shared" si="41"/>
        <v>0</v>
      </c>
      <c r="K116" s="93">
        <f t="shared" si="41"/>
        <v>0</v>
      </c>
      <c r="L116" s="93">
        <f>C116</f>
        <v>21355000</v>
      </c>
      <c r="M116" s="93">
        <f>D116</f>
        <v>21355000</v>
      </c>
    </row>
    <row r="117" spans="1:13" s="90" customFormat="1" ht="25.5">
      <c r="A117" s="115" t="s">
        <v>47</v>
      </c>
      <c r="B117" s="89" t="s">
        <v>48</v>
      </c>
      <c r="C117" s="93">
        <f>SUM(C118)</f>
        <v>21355000</v>
      </c>
      <c r="D117" s="93">
        <f t="shared" si="41"/>
        <v>21355000</v>
      </c>
      <c r="E117" s="93">
        <f t="shared" si="41"/>
        <v>0</v>
      </c>
      <c r="F117" s="93">
        <f t="shared" si="41"/>
        <v>0</v>
      </c>
      <c r="G117" s="93">
        <f t="shared" si="41"/>
        <v>0</v>
      </c>
      <c r="H117" s="93">
        <f t="shared" si="41"/>
        <v>0</v>
      </c>
      <c r="I117" s="93">
        <f t="shared" si="41"/>
        <v>0</v>
      </c>
      <c r="J117" s="93">
        <f t="shared" si="41"/>
        <v>0</v>
      </c>
      <c r="K117" s="93">
        <f t="shared" si="41"/>
        <v>0</v>
      </c>
      <c r="L117" s="93">
        <f t="shared" si="41"/>
        <v>0</v>
      </c>
      <c r="M117" s="93">
        <f t="shared" si="41"/>
        <v>0</v>
      </c>
    </row>
    <row r="118" spans="1:13" ht="25.5">
      <c r="A118" s="114">
        <v>4511</v>
      </c>
      <c r="B118" s="82" t="s">
        <v>48</v>
      </c>
      <c r="C118" s="94">
        <f>D118</f>
        <v>21355000</v>
      </c>
      <c r="D118" s="94">
        <v>21355000</v>
      </c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ht="25.5">
      <c r="A119" s="112" t="s">
        <v>69</v>
      </c>
      <c r="B119" s="95" t="s">
        <v>70</v>
      </c>
      <c r="C119" s="96">
        <f>SUM(C120)</f>
        <v>1500000</v>
      </c>
      <c r="D119" s="96">
        <f aca="true" t="shared" si="42" ref="D119:M121">SUM(D120)</f>
        <v>1500000</v>
      </c>
      <c r="E119" s="96">
        <f t="shared" si="42"/>
        <v>0</v>
      </c>
      <c r="F119" s="96">
        <f t="shared" si="42"/>
        <v>0</v>
      </c>
      <c r="G119" s="96">
        <f t="shared" si="42"/>
        <v>0</v>
      </c>
      <c r="H119" s="96">
        <f t="shared" si="42"/>
        <v>0</v>
      </c>
      <c r="I119" s="96">
        <f t="shared" si="42"/>
        <v>0</v>
      </c>
      <c r="J119" s="96">
        <f t="shared" si="42"/>
        <v>0</v>
      </c>
      <c r="K119" s="96">
        <f t="shared" si="42"/>
        <v>0</v>
      </c>
      <c r="L119" s="96">
        <f t="shared" si="42"/>
        <v>1500000</v>
      </c>
      <c r="M119" s="96">
        <f t="shared" si="42"/>
        <v>1500000</v>
      </c>
    </row>
    <row r="120" spans="1:13" ht="51">
      <c r="A120" s="113" t="s">
        <v>51</v>
      </c>
      <c r="B120" s="97" t="s">
        <v>71</v>
      </c>
      <c r="C120" s="98">
        <f>SUM(C121)</f>
        <v>1500000</v>
      </c>
      <c r="D120" s="98">
        <f t="shared" si="42"/>
        <v>1500000</v>
      </c>
      <c r="E120" s="98">
        <f t="shared" si="42"/>
        <v>0</v>
      </c>
      <c r="F120" s="98">
        <f t="shared" si="42"/>
        <v>0</v>
      </c>
      <c r="G120" s="98">
        <f t="shared" si="42"/>
        <v>0</v>
      </c>
      <c r="H120" s="98">
        <f t="shared" si="42"/>
        <v>0</v>
      </c>
      <c r="I120" s="98">
        <f t="shared" si="42"/>
        <v>0</v>
      </c>
      <c r="J120" s="98">
        <f t="shared" si="42"/>
        <v>0</v>
      </c>
      <c r="K120" s="98">
        <f t="shared" si="42"/>
        <v>0</v>
      </c>
      <c r="L120" s="98">
        <f t="shared" si="42"/>
        <v>1500000</v>
      </c>
      <c r="M120" s="98">
        <f t="shared" si="42"/>
        <v>1500000</v>
      </c>
    </row>
    <row r="121" spans="1:13" s="90" customFormat="1" ht="12.75">
      <c r="A121" s="54">
        <v>3</v>
      </c>
      <c r="B121" s="88" t="s">
        <v>37</v>
      </c>
      <c r="C121" s="92">
        <f>SUM(C122)</f>
        <v>1500000</v>
      </c>
      <c r="D121" s="92">
        <f t="shared" si="42"/>
        <v>1500000</v>
      </c>
      <c r="E121" s="92">
        <f t="shared" si="42"/>
        <v>0</v>
      </c>
      <c r="F121" s="92">
        <f t="shared" si="42"/>
        <v>0</v>
      </c>
      <c r="G121" s="92">
        <f t="shared" si="42"/>
        <v>0</v>
      </c>
      <c r="H121" s="92">
        <f t="shared" si="42"/>
        <v>0</v>
      </c>
      <c r="I121" s="92">
        <f t="shared" si="42"/>
        <v>0</v>
      </c>
      <c r="J121" s="92">
        <f t="shared" si="42"/>
        <v>0</v>
      </c>
      <c r="K121" s="92">
        <f t="shared" si="42"/>
        <v>0</v>
      </c>
      <c r="L121" s="92">
        <f t="shared" si="42"/>
        <v>1500000</v>
      </c>
      <c r="M121" s="92">
        <f t="shared" si="42"/>
        <v>1500000</v>
      </c>
    </row>
    <row r="122" spans="1:13" s="90" customFormat="1" ht="12.75">
      <c r="A122" s="54">
        <v>32</v>
      </c>
      <c r="B122" s="88" t="s">
        <v>18</v>
      </c>
      <c r="C122" s="92">
        <f>SUM(C123)</f>
        <v>1500000</v>
      </c>
      <c r="D122" s="92">
        <f aca="true" t="shared" si="43" ref="D122:K122">SUM(D123)</f>
        <v>1500000</v>
      </c>
      <c r="E122" s="92">
        <f t="shared" si="43"/>
        <v>0</v>
      </c>
      <c r="F122" s="92">
        <f t="shared" si="43"/>
        <v>0</v>
      </c>
      <c r="G122" s="92">
        <f t="shared" si="43"/>
        <v>0</v>
      </c>
      <c r="H122" s="92">
        <f t="shared" si="43"/>
        <v>0</v>
      </c>
      <c r="I122" s="92">
        <f t="shared" si="43"/>
        <v>0</v>
      </c>
      <c r="J122" s="92">
        <f t="shared" si="43"/>
        <v>0</v>
      </c>
      <c r="K122" s="92">
        <f t="shared" si="43"/>
        <v>0</v>
      </c>
      <c r="L122" s="92">
        <f>C122</f>
        <v>1500000</v>
      </c>
      <c r="M122" s="92">
        <f>D122</f>
        <v>1500000</v>
      </c>
    </row>
    <row r="123" spans="1:13" s="90" customFormat="1" ht="12.75">
      <c r="A123" s="54">
        <v>323</v>
      </c>
      <c r="B123" s="88" t="s">
        <v>21</v>
      </c>
      <c r="C123" s="92">
        <f>SUM(C124)</f>
        <v>1500000</v>
      </c>
      <c r="D123" s="92">
        <f aca="true" t="shared" si="44" ref="D123:M123">SUM(D124)</f>
        <v>1500000</v>
      </c>
      <c r="E123" s="92">
        <f t="shared" si="44"/>
        <v>0</v>
      </c>
      <c r="F123" s="92">
        <f t="shared" si="44"/>
        <v>0</v>
      </c>
      <c r="G123" s="92">
        <f t="shared" si="44"/>
        <v>0</v>
      </c>
      <c r="H123" s="92">
        <f t="shared" si="44"/>
        <v>0</v>
      </c>
      <c r="I123" s="92">
        <f t="shared" si="44"/>
        <v>0</v>
      </c>
      <c r="J123" s="92">
        <f t="shared" si="44"/>
        <v>0</v>
      </c>
      <c r="K123" s="92">
        <f t="shared" si="44"/>
        <v>0</v>
      </c>
      <c r="L123" s="92">
        <f t="shared" si="44"/>
        <v>0</v>
      </c>
      <c r="M123" s="92">
        <f t="shared" si="44"/>
        <v>0</v>
      </c>
    </row>
    <row r="124" spans="1:13" ht="25.5">
      <c r="A124" s="114">
        <v>3232</v>
      </c>
      <c r="B124" s="82" t="s">
        <v>116</v>
      </c>
      <c r="C124" s="94">
        <f>D124</f>
        <v>1500000</v>
      </c>
      <c r="D124" s="94">
        <v>1500000</v>
      </c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ht="25.5">
      <c r="A125" s="112" t="s">
        <v>42</v>
      </c>
      <c r="B125" s="95" t="s">
        <v>72</v>
      </c>
      <c r="C125" s="96">
        <f aca="true" t="shared" si="45" ref="C125:M125">SUM(C127+C153+C168+C184+C194+C216+C245+C250+C271+C278+C283+C285+C287+C299+C301+C308+C318+C327)</f>
        <v>14255390</v>
      </c>
      <c r="D125" s="96">
        <f t="shared" si="45"/>
        <v>0</v>
      </c>
      <c r="E125" s="96">
        <f t="shared" si="45"/>
        <v>12595000</v>
      </c>
      <c r="F125" s="96">
        <f t="shared" si="45"/>
        <v>29500</v>
      </c>
      <c r="G125" s="96">
        <f t="shared" si="45"/>
        <v>974800</v>
      </c>
      <c r="H125" s="96">
        <f t="shared" si="45"/>
        <v>566590</v>
      </c>
      <c r="I125" s="96">
        <f t="shared" si="45"/>
        <v>89500</v>
      </c>
      <c r="J125" s="96">
        <f t="shared" si="45"/>
        <v>0</v>
      </c>
      <c r="K125" s="96">
        <f t="shared" si="45"/>
        <v>0</v>
      </c>
      <c r="L125" s="96">
        <f t="shared" si="45"/>
        <v>14255390</v>
      </c>
      <c r="M125" s="96">
        <f t="shared" si="45"/>
        <v>14255390</v>
      </c>
    </row>
    <row r="126" spans="1:13" ht="12.75">
      <c r="A126" s="114"/>
      <c r="B126" s="8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ht="51">
      <c r="A127" s="113" t="s">
        <v>51</v>
      </c>
      <c r="B127" s="97" t="s">
        <v>73</v>
      </c>
      <c r="C127" s="98">
        <f>SUM(C128)</f>
        <v>313450</v>
      </c>
      <c r="D127" s="98">
        <f aca="true" t="shared" si="46" ref="D127:M127">SUM(D128)</f>
        <v>0</v>
      </c>
      <c r="E127" s="98">
        <f t="shared" si="46"/>
        <v>152000</v>
      </c>
      <c r="F127" s="98">
        <f t="shared" si="46"/>
        <v>11950</v>
      </c>
      <c r="G127" s="98">
        <f t="shared" si="46"/>
        <v>120000</v>
      </c>
      <c r="H127" s="98">
        <f t="shared" si="46"/>
        <v>10000</v>
      </c>
      <c r="I127" s="98">
        <f t="shared" si="46"/>
        <v>19500</v>
      </c>
      <c r="J127" s="98">
        <f t="shared" si="46"/>
        <v>0</v>
      </c>
      <c r="K127" s="98">
        <f t="shared" si="46"/>
        <v>0</v>
      </c>
      <c r="L127" s="98">
        <f t="shared" si="46"/>
        <v>313450</v>
      </c>
      <c r="M127" s="98">
        <f t="shared" si="46"/>
        <v>313450</v>
      </c>
    </row>
    <row r="128" spans="1:13" s="90" customFormat="1" ht="12.75">
      <c r="A128" s="54">
        <v>3</v>
      </c>
      <c r="B128" s="88" t="s">
        <v>37</v>
      </c>
      <c r="C128" s="92">
        <f>D128+E128+F128+G128+H128+I128+J128+K128</f>
        <v>313450</v>
      </c>
      <c r="D128" s="92">
        <f aca="true" t="shared" si="47" ref="D128:K128">SUM(D129)</f>
        <v>0</v>
      </c>
      <c r="E128" s="92">
        <f>SUM(E129+E149)</f>
        <v>152000</v>
      </c>
      <c r="F128" s="92">
        <f>SUM(F129+F149)</f>
        <v>11950</v>
      </c>
      <c r="G128" s="92">
        <f t="shared" si="47"/>
        <v>120000</v>
      </c>
      <c r="H128" s="92">
        <f t="shared" si="47"/>
        <v>10000</v>
      </c>
      <c r="I128" s="92">
        <f t="shared" si="47"/>
        <v>19500</v>
      </c>
      <c r="J128" s="92">
        <f t="shared" si="47"/>
        <v>0</v>
      </c>
      <c r="K128" s="92">
        <f t="shared" si="47"/>
        <v>0</v>
      </c>
      <c r="L128" s="92">
        <f>L129+L149</f>
        <v>313450</v>
      </c>
      <c r="M128" s="92">
        <f>M129+M149</f>
        <v>313450</v>
      </c>
    </row>
    <row r="129" spans="1:13" s="90" customFormat="1" ht="12.75">
      <c r="A129" s="54">
        <v>32</v>
      </c>
      <c r="B129" s="88" t="s">
        <v>18</v>
      </c>
      <c r="C129" s="92">
        <f aca="true" t="shared" si="48" ref="C129:C151">D129+E129+F129+G129+H129+I129+J129+K129</f>
        <v>260700</v>
      </c>
      <c r="D129" s="92">
        <f aca="true" t="shared" si="49" ref="D129:K129">SUM(D130+D134+D140+D143)</f>
        <v>0</v>
      </c>
      <c r="E129" s="92">
        <f>SUM(E130+E134+E140+E143)</f>
        <v>100000</v>
      </c>
      <c r="F129" s="92">
        <f>SUM(F130+F134+F140+F143)</f>
        <v>11200</v>
      </c>
      <c r="G129" s="92">
        <f t="shared" si="49"/>
        <v>120000</v>
      </c>
      <c r="H129" s="92">
        <f t="shared" si="49"/>
        <v>10000</v>
      </c>
      <c r="I129" s="92">
        <f t="shared" si="49"/>
        <v>19500</v>
      </c>
      <c r="J129" s="92">
        <f t="shared" si="49"/>
        <v>0</v>
      </c>
      <c r="K129" s="92">
        <f t="shared" si="49"/>
        <v>0</v>
      </c>
      <c r="L129" s="92">
        <f>C129</f>
        <v>260700</v>
      </c>
      <c r="M129" s="92">
        <f>L129</f>
        <v>260700</v>
      </c>
    </row>
    <row r="130" spans="1:13" s="90" customFormat="1" ht="12.75">
      <c r="A130" s="54">
        <v>321</v>
      </c>
      <c r="B130" s="88" t="s">
        <v>19</v>
      </c>
      <c r="C130" s="92">
        <f t="shared" si="48"/>
        <v>17600</v>
      </c>
      <c r="D130" s="92">
        <f aca="true" t="shared" si="50" ref="D130:M130">SUM(D131)</f>
        <v>0</v>
      </c>
      <c r="E130" s="92">
        <f t="shared" si="50"/>
        <v>0</v>
      </c>
      <c r="F130" s="92">
        <f>SUM(F131+F132+F133)</f>
        <v>2600</v>
      </c>
      <c r="G130" s="92">
        <f t="shared" si="50"/>
        <v>0</v>
      </c>
      <c r="H130" s="92">
        <f t="shared" si="50"/>
        <v>0</v>
      </c>
      <c r="I130" s="92">
        <f t="shared" si="50"/>
        <v>15000</v>
      </c>
      <c r="J130" s="92">
        <f t="shared" si="50"/>
        <v>0</v>
      </c>
      <c r="K130" s="92">
        <f t="shared" si="50"/>
        <v>0</v>
      </c>
      <c r="L130" s="92">
        <f t="shared" si="50"/>
        <v>0</v>
      </c>
      <c r="M130" s="92">
        <f t="shared" si="50"/>
        <v>0</v>
      </c>
    </row>
    <row r="131" spans="1:13" ht="12.75">
      <c r="A131" s="114">
        <v>3211</v>
      </c>
      <c r="B131" s="82" t="s">
        <v>96</v>
      </c>
      <c r="C131" s="94">
        <f t="shared" si="48"/>
        <v>17000</v>
      </c>
      <c r="D131" s="94"/>
      <c r="E131" s="94"/>
      <c r="F131" s="94">
        <v>2000</v>
      </c>
      <c r="G131" s="94">
        <v>0</v>
      </c>
      <c r="H131" s="94"/>
      <c r="I131" s="94">
        <v>15000</v>
      </c>
      <c r="J131" s="94"/>
      <c r="K131" s="94"/>
      <c r="L131" s="94"/>
      <c r="M131" s="94"/>
    </row>
    <row r="132" spans="1:13" ht="12.75">
      <c r="A132" s="114">
        <v>3213</v>
      </c>
      <c r="B132" s="82" t="s">
        <v>97</v>
      </c>
      <c r="C132" s="94">
        <f t="shared" si="48"/>
        <v>100</v>
      </c>
      <c r="D132" s="94"/>
      <c r="E132" s="94"/>
      <c r="F132" s="94">
        <v>100</v>
      </c>
      <c r="G132" s="94"/>
      <c r="H132" s="94"/>
      <c r="I132" s="94"/>
      <c r="J132" s="94"/>
      <c r="K132" s="94"/>
      <c r="L132" s="94"/>
      <c r="M132" s="94"/>
    </row>
    <row r="133" spans="1:13" ht="12.75">
      <c r="A133" s="114">
        <v>3214</v>
      </c>
      <c r="B133" s="82" t="s">
        <v>98</v>
      </c>
      <c r="C133" s="94">
        <f t="shared" si="48"/>
        <v>500</v>
      </c>
      <c r="D133" s="94"/>
      <c r="E133" s="94"/>
      <c r="F133" s="94">
        <v>500</v>
      </c>
      <c r="G133" s="94"/>
      <c r="H133" s="94"/>
      <c r="I133" s="94"/>
      <c r="J133" s="94"/>
      <c r="K133" s="94"/>
      <c r="L133" s="94"/>
      <c r="M133" s="94"/>
    </row>
    <row r="134" spans="1:13" s="90" customFormat="1" ht="12.75">
      <c r="A134" s="54">
        <v>322</v>
      </c>
      <c r="B134" s="88" t="s">
        <v>20</v>
      </c>
      <c r="C134" s="92">
        <f t="shared" si="48"/>
        <v>19200</v>
      </c>
      <c r="D134" s="92">
        <f aca="true" t="shared" si="51" ref="D134:M134">SUM(D137)</f>
        <v>0</v>
      </c>
      <c r="E134" s="92">
        <f>E137+E138</f>
        <v>10000</v>
      </c>
      <c r="F134" s="92">
        <f>SUM(F135:F139)</f>
        <v>7200</v>
      </c>
      <c r="G134" s="92">
        <f t="shared" si="51"/>
        <v>0</v>
      </c>
      <c r="H134" s="92">
        <f t="shared" si="51"/>
        <v>0</v>
      </c>
      <c r="I134" s="92">
        <f>SUM(I135:I139)</f>
        <v>2000</v>
      </c>
      <c r="J134" s="92">
        <f t="shared" si="51"/>
        <v>0</v>
      </c>
      <c r="K134" s="92">
        <f t="shared" si="51"/>
        <v>0</v>
      </c>
      <c r="L134" s="92">
        <f t="shared" si="51"/>
        <v>0</v>
      </c>
      <c r="M134" s="92">
        <f t="shared" si="51"/>
        <v>0</v>
      </c>
    </row>
    <row r="135" spans="1:13" s="90" customFormat="1" ht="12.75">
      <c r="A135" s="114">
        <v>3221</v>
      </c>
      <c r="B135" s="82" t="s">
        <v>144</v>
      </c>
      <c r="C135" s="94">
        <f t="shared" si="48"/>
        <v>5200</v>
      </c>
      <c r="D135" s="92"/>
      <c r="E135" s="92"/>
      <c r="F135" s="94">
        <v>4500</v>
      </c>
      <c r="G135" s="92"/>
      <c r="H135" s="92"/>
      <c r="I135" s="94">
        <v>700</v>
      </c>
      <c r="J135" s="92"/>
      <c r="K135" s="92"/>
      <c r="L135" s="92"/>
      <c r="M135" s="92"/>
    </row>
    <row r="136" spans="1:13" s="90" customFormat="1" ht="12.75">
      <c r="A136" s="114">
        <v>3222</v>
      </c>
      <c r="B136" s="82" t="s">
        <v>127</v>
      </c>
      <c r="C136" s="94">
        <f t="shared" si="48"/>
        <v>500</v>
      </c>
      <c r="D136" s="92"/>
      <c r="E136" s="92"/>
      <c r="F136" s="94">
        <v>500</v>
      </c>
      <c r="G136" s="92"/>
      <c r="H136" s="92"/>
      <c r="I136" s="92"/>
      <c r="J136" s="92"/>
      <c r="K136" s="92"/>
      <c r="L136" s="92"/>
      <c r="M136" s="92"/>
    </row>
    <row r="137" spans="1:13" ht="12.75">
      <c r="A137" s="114">
        <v>3223</v>
      </c>
      <c r="B137" s="82" t="s">
        <v>100</v>
      </c>
      <c r="C137" s="94">
        <f t="shared" si="48"/>
        <v>1200</v>
      </c>
      <c r="D137" s="94"/>
      <c r="E137" s="94"/>
      <c r="F137" s="94">
        <v>1200</v>
      </c>
      <c r="G137" s="94"/>
      <c r="H137" s="94"/>
      <c r="I137" s="94"/>
      <c r="J137" s="94"/>
      <c r="K137" s="94"/>
      <c r="L137" s="94"/>
      <c r="M137" s="94"/>
    </row>
    <row r="138" spans="1:13" ht="12.75">
      <c r="A138" s="114">
        <v>3225</v>
      </c>
      <c r="B138" s="82" t="s">
        <v>141</v>
      </c>
      <c r="C138" s="94">
        <f t="shared" si="48"/>
        <v>11800</v>
      </c>
      <c r="D138" s="94"/>
      <c r="E138" s="94">
        <v>10000</v>
      </c>
      <c r="F138" s="94">
        <v>500</v>
      </c>
      <c r="G138" s="94"/>
      <c r="H138" s="94"/>
      <c r="I138" s="94">
        <v>1300</v>
      </c>
      <c r="J138" s="94"/>
      <c r="K138" s="94"/>
      <c r="L138" s="94"/>
      <c r="M138" s="94"/>
    </row>
    <row r="139" spans="1:13" ht="12.75">
      <c r="A139" s="114">
        <v>3227</v>
      </c>
      <c r="B139" s="82" t="s">
        <v>146</v>
      </c>
      <c r="C139" s="94">
        <f t="shared" si="48"/>
        <v>500</v>
      </c>
      <c r="D139" s="94"/>
      <c r="E139" s="94"/>
      <c r="F139" s="94">
        <v>500</v>
      </c>
      <c r="G139" s="94"/>
      <c r="H139" s="94"/>
      <c r="I139" s="94"/>
      <c r="J139" s="94"/>
      <c r="K139" s="94"/>
      <c r="L139" s="94"/>
      <c r="M139" s="94"/>
    </row>
    <row r="140" spans="1:13" s="90" customFormat="1" ht="12.75">
      <c r="A140" s="54">
        <v>323</v>
      </c>
      <c r="B140" s="88" t="s">
        <v>21</v>
      </c>
      <c r="C140" s="92">
        <f t="shared" si="48"/>
        <v>100100</v>
      </c>
      <c r="D140" s="92">
        <f>SUM(D142:D142)</f>
        <v>0</v>
      </c>
      <c r="E140" s="92">
        <f>SUM(E142:E142)</f>
        <v>0</v>
      </c>
      <c r="F140" s="92">
        <f>F141+F142</f>
        <v>100</v>
      </c>
      <c r="G140" s="92">
        <f>G141+G142</f>
        <v>100000</v>
      </c>
      <c r="H140" s="92">
        <f aca="true" t="shared" si="52" ref="H140:M140">SUM(H142:H142)</f>
        <v>0</v>
      </c>
      <c r="I140" s="92">
        <f t="shared" si="52"/>
        <v>0</v>
      </c>
      <c r="J140" s="92">
        <f t="shared" si="52"/>
        <v>0</v>
      </c>
      <c r="K140" s="92">
        <f t="shared" si="52"/>
        <v>0</v>
      </c>
      <c r="L140" s="92">
        <f t="shared" si="52"/>
        <v>0</v>
      </c>
      <c r="M140" s="92">
        <f t="shared" si="52"/>
        <v>0</v>
      </c>
    </row>
    <row r="141" spans="1:13" s="90" customFormat="1" ht="12.75">
      <c r="A141" s="114">
        <v>3231</v>
      </c>
      <c r="B141" s="82" t="s">
        <v>103</v>
      </c>
      <c r="C141" s="94">
        <f t="shared" si="48"/>
        <v>100000</v>
      </c>
      <c r="D141" s="94"/>
      <c r="E141" s="94"/>
      <c r="F141" s="94">
        <v>0</v>
      </c>
      <c r="G141" s="94">
        <v>100000</v>
      </c>
      <c r="H141" s="94"/>
      <c r="I141" s="94"/>
      <c r="J141" s="94"/>
      <c r="K141" s="94"/>
      <c r="L141" s="94"/>
      <c r="M141" s="94"/>
    </row>
    <row r="142" spans="1:13" ht="12.75">
      <c r="A142" s="114">
        <v>3234</v>
      </c>
      <c r="B142" s="82" t="s">
        <v>104</v>
      </c>
      <c r="C142" s="94">
        <f t="shared" si="48"/>
        <v>100</v>
      </c>
      <c r="D142" s="94"/>
      <c r="E142" s="94"/>
      <c r="F142" s="94">
        <v>100</v>
      </c>
      <c r="G142" s="94"/>
      <c r="H142" s="94"/>
      <c r="I142" s="94"/>
      <c r="J142" s="94"/>
      <c r="K142" s="94"/>
      <c r="L142" s="94"/>
      <c r="M142" s="94"/>
    </row>
    <row r="143" spans="1:13" s="90" customFormat="1" ht="27.75" customHeight="1">
      <c r="A143" s="54">
        <v>329</v>
      </c>
      <c r="B143" s="88" t="s">
        <v>109</v>
      </c>
      <c r="C143" s="92">
        <f t="shared" si="48"/>
        <v>123800</v>
      </c>
      <c r="D143" s="92">
        <f>SUM(D148)</f>
        <v>0</v>
      </c>
      <c r="E143" s="92">
        <f>E146+E148+E147</f>
        <v>90000</v>
      </c>
      <c r="F143" s="92">
        <f>SUM(F144:F148)</f>
        <v>1300</v>
      </c>
      <c r="G143" s="92">
        <f aca="true" t="shared" si="53" ref="G143:M143">SUM(G148)</f>
        <v>20000</v>
      </c>
      <c r="H143" s="92">
        <f t="shared" si="53"/>
        <v>10000</v>
      </c>
      <c r="I143" s="92">
        <f t="shared" si="53"/>
        <v>2500</v>
      </c>
      <c r="J143" s="92">
        <f t="shared" si="53"/>
        <v>0</v>
      </c>
      <c r="K143" s="92">
        <f t="shared" si="53"/>
        <v>0</v>
      </c>
      <c r="L143" s="92">
        <f t="shared" si="53"/>
        <v>0</v>
      </c>
      <c r="M143" s="92">
        <f t="shared" si="53"/>
        <v>0</v>
      </c>
    </row>
    <row r="144" spans="1:13" s="90" customFormat="1" ht="12.75">
      <c r="A144" s="114">
        <v>3293</v>
      </c>
      <c r="B144" s="82" t="s">
        <v>111</v>
      </c>
      <c r="C144" s="94">
        <f t="shared" si="48"/>
        <v>100</v>
      </c>
      <c r="D144" s="92"/>
      <c r="E144" s="92"/>
      <c r="F144" s="94">
        <v>100</v>
      </c>
      <c r="G144" s="92"/>
      <c r="H144" s="92"/>
      <c r="I144" s="92"/>
      <c r="J144" s="92"/>
      <c r="K144" s="92"/>
      <c r="L144" s="92"/>
      <c r="M144" s="92"/>
    </row>
    <row r="145" spans="1:13" s="90" customFormat="1" ht="12.75">
      <c r="A145" s="114">
        <v>3294</v>
      </c>
      <c r="B145" s="82" t="s">
        <v>147</v>
      </c>
      <c r="C145" s="94">
        <f t="shared" si="48"/>
        <v>50</v>
      </c>
      <c r="D145" s="92"/>
      <c r="E145" s="92"/>
      <c r="F145" s="94">
        <v>50</v>
      </c>
      <c r="G145" s="92"/>
      <c r="H145" s="92"/>
      <c r="I145" s="92"/>
      <c r="J145" s="92"/>
      <c r="K145" s="92"/>
      <c r="L145" s="92"/>
      <c r="M145" s="92"/>
    </row>
    <row r="146" spans="1:13" s="90" customFormat="1" ht="12.75">
      <c r="A146" s="114">
        <v>3295</v>
      </c>
      <c r="B146" s="82" t="s">
        <v>142</v>
      </c>
      <c r="C146" s="94">
        <f t="shared" si="48"/>
        <v>30050</v>
      </c>
      <c r="D146" s="92"/>
      <c r="E146" s="94">
        <v>30000</v>
      </c>
      <c r="F146" s="94">
        <v>50</v>
      </c>
      <c r="G146" s="92"/>
      <c r="H146" s="92"/>
      <c r="I146" s="92"/>
      <c r="J146" s="92"/>
      <c r="K146" s="92"/>
      <c r="L146" s="92"/>
      <c r="M146" s="92"/>
    </row>
    <row r="147" spans="1:13" s="90" customFormat="1" ht="12.75">
      <c r="A147" s="114">
        <v>3296</v>
      </c>
      <c r="B147" s="82" t="s">
        <v>191</v>
      </c>
      <c r="C147" s="94">
        <f t="shared" si="48"/>
        <v>60100</v>
      </c>
      <c r="D147" s="92"/>
      <c r="E147" s="94">
        <v>60000</v>
      </c>
      <c r="F147" s="94">
        <v>100</v>
      </c>
      <c r="G147" s="92"/>
      <c r="H147" s="92"/>
      <c r="I147" s="92"/>
      <c r="J147" s="92"/>
      <c r="K147" s="92"/>
      <c r="L147" s="92"/>
      <c r="M147" s="92"/>
    </row>
    <row r="148" spans="1:13" ht="12.75">
      <c r="A148" s="114">
        <v>3299</v>
      </c>
      <c r="B148" s="82" t="s">
        <v>109</v>
      </c>
      <c r="C148" s="94">
        <f t="shared" si="48"/>
        <v>33500</v>
      </c>
      <c r="D148" s="94"/>
      <c r="E148" s="94"/>
      <c r="F148" s="94">
        <v>1000</v>
      </c>
      <c r="G148" s="94">
        <v>20000</v>
      </c>
      <c r="H148" s="94">
        <v>10000</v>
      </c>
      <c r="I148" s="94">
        <v>2500</v>
      </c>
      <c r="J148" s="94"/>
      <c r="K148" s="94"/>
      <c r="L148" s="94"/>
      <c r="M148" s="94"/>
    </row>
    <row r="149" spans="1:13" ht="12.75">
      <c r="A149" s="54">
        <v>34</v>
      </c>
      <c r="B149" s="88" t="s">
        <v>149</v>
      </c>
      <c r="C149" s="92">
        <f t="shared" si="48"/>
        <v>52750</v>
      </c>
      <c r="D149" s="94"/>
      <c r="E149" s="92">
        <f>E150</f>
        <v>52000</v>
      </c>
      <c r="F149" s="92">
        <f>F150</f>
        <v>750</v>
      </c>
      <c r="G149" s="94"/>
      <c r="H149" s="94"/>
      <c r="I149" s="94"/>
      <c r="J149" s="94"/>
      <c r="K149" s="94"/>
      <c r="L149" s="92">
        <f>C149</f>
        <v>52750</v>
      </c>
      <c r="M149" s="92">
        <f>L149</f>
        <v>52750</v>
      </c>
    </row>
    <row r="150" spans="1:13" ht="12.75">
      <c r="A150" s="54">
        <v>343</v>
      </c>
      <c r="B150" s="88" t="s">
        <v>23</v>
      </c>
      <c r="C150" s="92">
        <f t="shared" si="48"/>
        <v>52750</v>
      </c>
      <c r="D150" s="94"/>
      <c r="E150" s="92">
        <f>E151+E152</f>
        <v>52000</v>
      </c>
      <c r="F150" s="92">
        <f>F151+F152</f>
        <v>750</v>
      </c>
      <c r="G150" s="94"/>
      <c r="H150" s="94"/>
      <c r="I150" s="94"/>
      <c r="J150" s="94"/>
      <c r="K150" s="94"/>
      <c r="L150" s="94"/>
      <c r="M150" s="94"/>
    </row>
    <row r="151" spans="1:13" ht="25.5">
      <c r="A151" s="114">
        <v>3431</v>
      </c>
      <c r="B151" s="82" t="s">
        <v>150</v>
      </c>
      <c r="C151" s="94">
        <f t="shared" si="48"/>
        <v>500</v>
      </c>
      <c r="D151" s="94"/>
      <c r="E151" s="94"/>
      <c r="F151" s="94">
        <v>500</v>
      </c>
      <c r="G151" s="94"/>
      <c r="H151" s="94"/>
      <c r="I151" s="94"/>
      <c r="J151" s="94"/>
      <c r="K151" s="94"/>
      <c r="L151" s="94"/>
      <c r="M151" s="94"/>
    </row>
    <row r="152" spans="1:13" ht="12.75">
      <c r="A152" s="114">
        <v>3433</v>
      </c>
      <c r="B152" s="82" t="s">
        <v>192</v>
      </c>
      <c r="C152" s="94">
        <f>D152+E152+F152+G152+H152+I152+J152+K152</f>
        <v>52250</v>
      </c>
      <c r="D152" s="94"/>
      <c r="E152" s="94">
        <v>52000</v>
      </c>
      <c r="F152" s="94">
        <v>250</v>
      </c>
      <c r="G152" s="94"/>
      <c r="H152" s="94"/>
      <c r="I152" s="94"/>
      <c r="J152" s="94"/>
      <c r="K152" s="94"/>
      <c r="L152" s="94"/>
      <c r="M152" s="94"/>
    </row>
    <row r="153" spans="1:13" ht="51">
      <c r="A153" s="113" t="s">
        <v>75</v>
      </c>
      <c r="B153" s="97" t="s">
        <v>74</v>
      </c>
      <c r="C153" s="98">
        <f>SUM(C154)</f>
        <v>11982400</v>
      </c>
      <c r="D153" s="98">
        <f aca="true" t="shared" si="54" ref="D153:M153">SUM(D154)</f>
        <v>0</v>
      </c>
      <c r="E153" s="98">
        <f t="shared" si="54"/>
        <v>11982000</v>
      </c>
      <c r="F153" s="98">
        <f t="shared" si="54"/>
        <v>400</v>
      </c>
      <c r="G153" s="98">
        <f t="shared" si="54"/>
        <v>0</v>
      </c>
      <c r="H153" s="98">
        <f t="shared" si="54"/>
        <v>0</v>
      </c>
      <c r="I153" s="98">
        <f t="shared" si="54"/>
        <v>0</v>
      </c>
      <c r="J153" s="98">
        <f t="shared" si="54"/>
        <v>0</v>
      </c>
      <c r="K153" s="98">
        <f t="shared" si="54"/>
        <v>0</v>
      </c>
      <c r="L153" s="98">
        <f t="shared" si="54"/>
        <v>11982400</v>
      </c>
      <c r="M153" s="98">
        <f t="shared" si="54"/>
        <v>11982400</v>
      </c>
    </row>
    <row r="154" spans="1:13" s="90" customFormat="1" ht="12.75">
      <c r="A154" s="115">
        <v>3</v>
      </c>
      <c r="B154" s="89" t="s">
        <v>37</v>
      </c>
      <c r="C154" s="93">
        <f>D154+E154+F154+G154+H154+I154+J154+K154</f>
        <v>11982400</v>
      </c>
      <c r="D154" s="93">
        <f aca="true" t="shared" si="55" ref="D154:M154">SUM(D155+D163)</f>
        <v>0</v>
      </c>
      <c r="E154" s="93">
        <f t="shared" si="55"/>
        <v>11982000</v>
      </c>
      <c r="F154" s="93">
        <f t="shared" si="55"/>
        <v>400</v>
      </c>
      <c r="G154" s="93">
        <f t="shared" si="55"/>
        <v>0</v>
      </c>
      <c r="H154" s="93">
        <f t="shared" si="55"/>
        <v>0</v>
      </c>
      <c r="I154" s="93">
        <f t="shared" si="55"/>
        <v>0</v>
      </c>
      <c r="J154" s="93">
        <f t="shared" si="55"/>
        <v>0</v>
      </c>
      <c r="K154" s="93">
        <f>SUM(K155+K163)</f>
        <v>0</v>
      </c>
      <c r="L154" s="93">
        <f>SUM(L155+L163)</f>
        <v>11982400</v>
      </c>
      <c r="M154" s="93">
        <f t="shared" si="55"/>
        <v>11982400</v>
      </c>
    </row>
    <row r="155" spans="1:13" s="90" customFormat="1" ht="12.75">
      <c r="A155" s="115">
        <v>31</v>
      </c>
      <c r="B155" s="89" t="s">
        <v>14</v>
      </c>
      <c r="C155" s="93">
        <f aca="true" t="shared" si="56" ref="C155:C167">D155+E155+F155+G155+H155+I155+J155+K155</f>
        <v>11592400</v>
      </c>
      <c r="D155" s="93">
        <f aca="true" t="shared" si="57" ref="D155:J155">SUM(D156+D158+D160)</f>
        <v>0</v>
      </c>
      <c r="E155" s="93">
        <f t="shared" si="57"/>
        <v>11592000</v>
      </c>
      <c r="F155" s="93">
        <f t="shared" si="57"/>
        <v>400</v>
      </c>
      <c r="G155" s="93">
        <f t="shared" si="57"/>
        <v>0</v>
      </c>
      <c r="H155" s="93">
        <f t="shared" si="57"/>
        <v>0</v>
      </c>
      <c r="I155" s="93">
        <f t="shared" si="57"/>
        <v>0</v>
      </c>
      <c r="J155" s="93">
        <f t="shared" si="57"/>
        <v>0</v>
      </c>
      <c r="K155" s="93">
        <f>SUM(K156+K158+K160)</f>
        <v>0</v>
      </c>
      <c r="L155" s="93">
        <f>C155</f>
        <v>11592400</v>
      </c>
      <c r="M155" s="93">
        <f>L155</f>
        <v>11592400</v>
      </c>
    </row>
    <row r="156" spans="1:13" s="90" customFormat="1" ht="12.75">
      <c r="A156" s="115">
        <v>311</v>
      </c>
      <c r="B156" s="89" t="s">
        <v>15</v>
      </c>
      <c r="C156" s="93">
        <f t="shared" si="56"/>
        <v>9594100</v>
      </c>
      <c r="D156" s="93">
        <f aca="true" t="shared" si="58" ref="D156:M156">SUM(D157)</f>
        <v>0</v>
      </c>
      <c r="E156" s="93">
        <f t="shared" si="58"/>
        <v>9594000</v>
      </c>
      <c r="F156" s="93">
        <f t="shared" si="58"/>
        <v>100</v>
      </c>
      <c r="G156" s="93">
        <f t="shared" si="58"/>
        <v>0</v>
      </c>
      <c r="H156" s="93">
        <f t="shared" si="58"/>
        <v>0</v>
      </c>
      <c r="I156" s="93">
        <f t="shared" si="58"/>
        <v>0</v>
      </c>
      <c r="J156" s="93">
        <f t="shared" si="58"/>
        <v>0</v>
      </c>
      <c r="K156" s="93">
        <f t="shared" si="58"/>
        <v>0</v>
      </c>
      <c r="L156" s="93">
        <f t="shared" si="58"/>
        <v>0</v>
      </c>
      <c r="M156" s="93">
        <f t="shared" si="58"/>
        <v>0</v>
      </c>
    </row>
    <row r="157" spans="1:13" ht="12.75">
      <c r="A157" s="114">
        <v>3111</v>
      </c>
      <c r="B157" s="82" t="s">
        <v>123</v>
      </c>
      <c r="C157" s="94">
        <f t="shared" si="56"/>
        <v>9594100</v>
      </c>
      <c r="D157" s="94"/>
      <c r="E157" s="94">
        <v>9594000</v>
      </c>
      <c r="F157" s="94">
        <v>100</v>
      </c>
      <c r="G157" s="94"/>
      <c r="H157" s="94"/>
      <c r="I157" s="94"/>
      <c r="J157" s="94"/>
      <c r="K157" s="94"/>
      <c r="L157" s="94"/>
      <c r="M157" s="94"/>
    </row>
    <row r="158" spans="1:13" s="90" customFormat="1" ht="12.75">
      <c r="A158" s="115">
        <v>312</v>
      </c>
      <c r="B158" s="89" t="s">
        <v>16</v>
      </c>
      <c r="C158" s="93">
        <f t="shared" si="56"/>
        <v>380000</v>
      </c>
      <c r="D158" s="93">
        <f aca="true" t="shared" si="59" ref="D158:M158">SUM(D159)</f>
        <v>0</v>
      </c>
      <c r="E158" s="93">
        <f t="shared" si="59"/>
        <v>380000</v>
      </c>
      <c r="F158" s="93">
        <f t="shared" si="59"/>
        <v>0</v>
      </c>
      <c r="G158" s="93">
        <f t="shared" si="59"/>
        <v>0</v>
      </c>
      <c r="H158" s="93">
        <f t="shared" si="59"/>
        <v>0</v>
      </c>
      <c r="I158" s="93">
        <f t="shared" si="59"/>
        <v>0</v>
      </c>
      <c r="J158" s="93">
        <f t="shared" si="59"/>
        <v>0</v>
      </c>
      <c r="K158" s="93">
        <f t="shared" si="59"/>
        <v>0</v>
      </c>
      <c r="L158" s="93">
        <f t="shared" si="59"/>
        <v>0</v>
      </c>
      <c r="M158" s="93">
        <f t="shared" si="59"/>
        <v>0</v>
      </c>
    </row>
    <row r="159" spans="1:13" ht="12.75">
      <c r="A159" s="114">
        <v>3121</v>
      </c>
      <c r="B159" s="82" t="s">
        <v>16</v>
      </c>
      <c r="C159" s="94">
        <f t="shared" si="56"/>
        <v>380000</v>
      </c>
      <c r="D159" s="94"/>
      <c r="E159" s="94">
        <v>380000</v>
      </c>
      <c r="F159" s="94"/>
      <c r="G159" s="94"/>
      <c r="H159" s="94"/>
      <c r="I159" s="94"/>
      <c r="J159" s="94"/>
      <c r="K159" s="94"/>
      <c r="L159" s="94"/>
      <c r="M159" s="94"/>
    </row>
    <row r="160" spans="1:13" s="90" customFormat="1" ht="12.75">
      <c r="A160" s="115">
        <v>313</v>
      </c>
      <c r="B160" s="89" t="s">
        <v>17</v>
      </c>
      <c r="C160" s="93">
        <f t="shared" si="56"/>
        <v>1618300</v>
      </c>
      <c r="D160" s="93">
        <f aca="true" t="shared" si="60" ref="D160:M160">SUM(D161)</f>
        <v>0</v>
      </c>
      <c r="E160" s="93">
        <f t="shared" si="60"/>
        <v>1618000</v>
      </c>
      <c r="F160" s="93">
        <f>SUM(F161+F162)</f>
        <v>300</v>
      </c>
      <c r="G160" s="93">
        <f t="shared" si="60"/>
        <v>0</v>
      </c>
      <c r="H160" s="93">
        <f t="shared" si="60"/>
        <v>0</v>
      </c>
      <c r="I160" s="93">
        <f t="shared" si="60"/>
        <v>0</v>
      </c>
      <c r="J160" s="93">
        <f t="shared" si="60"/>
        <v>0</v>
      </c>
      <c r="K160" s="93">
        <f t="shared" si="60"/>
        <v>0</v>
      </c>
      <c r="L160" s="93">
        <f t="shared" si="60"/>
        <v>0</v>
      </c>
      <c r="M160" s="93">
        <f t="shared" si="60"/>
        <v>0</v>
      </c>
    </row>
    <row r="161" spans="1:13" ht="25.5">
      <c r="A161" s="114">
        <v>3132</v>
      </c>
      <c r="B161" s="82" t="s">
        <v>120</v>
      </c>
      <c r="C161" s="94">
        <f t="shared" si="56"/>
        <v>1618200</v>
      </c>
      <c r="D161" s="94"/>
      <c r="E161" s="94">
        <v>1618000</v>
      </c>
      <c r="F161" s="94">
        <v>200</v>
      </c>
      <c r="G161" s="94"/>
      <c r="H161" s="94"/>
      <c r="I161" s="94"/>
      <c r="J161" s="94"/>
      <c r="K161" s="94"/>
      <c r="L161" s="94"/>
      <c r="M161" s="94"/>
    </row>
    <row r="162" spans="1:13" ht="25.5">
      <c r="A162" s="114">
        <v>3133</v>
      </c>
      <c r="B162" s="82" t="s">
        <v>200</v>
      </c>
      <c r="C162" s="94"/>
      <c r="D162" s="94"/>
      <c r="E162" s="94"/>
      <c r="F162" s="94">
        <v>100</v>
      </c>
      <c r="G162" s="94"/>
      <c r="H162" s="94"/>
      <c r="I162" s="94"/>
      <c r="J162" s="94"/>
      <c r="K162" s="94"/>
      <c r="L162" s="94"/>
      <c r="M162" s="94"/>
    </row>
    <row r="163" spans="1:13" s="90" customFormat="1" ht="12.75">
      <c r="A163" s="115">
        <v>32</v>
      </c>
      <c r="B163" s="89" t="s">
        <v>18</v>
      </c>
      <c r="C163" s="93">
        <f t="shared" si="56"/>
        <v>390000</v>
      </c>
      <c r="D163" s="93">
        <f aca="true" t="shared" si="61" ref="D163:J163">SUM(D164+D166)</f>
        <v>0</v>
      </c>
      <c r="E163" s="93">
        <f t="shared" si="61"/>
        <v>390000</v>
      </c>
      <c r="F163" s="93">
        <f t="shared" si="61"/>
        <v>0</v>
      </c>
      <c r="G163" s="93">
        <f t="shared" si="61"/>
        <v>0</v>
      </c>
      <c r="H163" s="93">
        <f t="shared" si="61"/>
        <v>0</v>
      </c>
      <c r="I163" s="93">
        <f t="shared" si="61"/>
        <v>0</v>
      </c>
      <c r="J163" s="93">
        <f t="shared" si="61"/>
        <v>0</v>
      </c>
      <c r="K163" s="93">
        <f>SUM(K164+K166)</f>
        <v>0</v>
      </c>
      <c r="L163" s="93">
        <f>C163</f>
        <v>390000</v>
      </c>
      <c r="M163" s="93">
        <f>L163</f>
        <v>390000</v>
      </c>
    </row>
    <row r="164" spans="1:13" s="90" customFormat="1" ht="12.75">
      <c r="A164" s="115">
        <v>321</v>
      </c>
      <c r="B164" s="89" t="s">
        <v>19</v>
      </c>
      <c r="C164" s="93">
        <f t="shared" si="56"/>
        <v>390000</v>
      </c>
      <c r="D164" s="93">
        <f aca="true" t="shared" si="62" ref="D164:M164">SUM(D165)</f>
        <v>0</v>
      </c>
      <c r="E164" s="93">
        <f t="shared" si="62"/>
        <v>390000</v>
      </c>
      <c r="F164" s="93">
        <f t="shared" si="62"/>
        <v>0</v>
      </c>
      <c r="G164" s="93">
        <f t="shared" si="62"/>
        <v>0</v>
      </c>
      <c r="H164" s="93">
        <f t="shared" si="62"/>
        <v>0</v>
      </c>
      <c r="I164" s="93">
        <f t="shared" si="62"/>
        <v>0</v>
      </c>
      <c r="J164" s="93">
        <f t="shared" si="62"/>
        <v>0</v>
      </c>
      <c r="K164" s="93">
        <f t="shared" si="62"/>
        <v>0</v>
      </c>
      <c r="L164" s="93">
        <f t="shared" si="62"/>
        <v>0</v>
      </c>
      <c r="M164" s="93">
        <f t="shared" si="62"/>
        <v>0</v>
      </c>
    </row>
    <row r="165" spans="1:13" ht="25.5">
      <c r="A165" s="114">
        <v>3212</v>
      </c>
      <c r="B165" s="82" t="s">
        <v>121</v>
      </c>
      <c r="C165" s="94">
        <f t="shared" si="56"/>
        <v>390000</v>
      </c>
      <c r="D165" s="94"/>
      <c r="E165" s="94">
        <v>390000</v>
      </c>
      <c r="F165" s="94"/>
      <c r="G165" s="94"/>
      <c r="H165" s="94"/>
      <c r="I165" s="94"/>
      <c r="J165" s="94"/>
      <c r="K165" s="94"/>
      <c r="L165" s="94"/>
      <c r="M165" s="94"/>
    </row>
    <row r="166" spans="1:13" s="90" customFormat="1" ht="25.5">
      <c r="A166" s="54">
        <v>329</v>
      </c>
      <c r="B166" s="88" t="s">
        <v>109</v>
      </c>
      <c r="C166" s="93">
        <f t="shared" si="56"/>
        <v>0</v>
      </c>
      <c r="D166" s="92">
        <f aca="true" t="shared" si="63" ref="D166:M166">SUM(D167)</f>
        <v>0</v>
      </c>
      <c r="E166" s="92">
        <f t="shared" si="63"/>
        <v>0</v>
      </c>
      <c r="F166" s="92">
        <f t="shared" si="63"/>
        <v>0</v>
      </c>
      <c r="G166" s="92">
        <f t="shared" si="63"/>
        <v>0</v>
      </c>
      <c r="H166" s="92">
        <f t="shared" si="63"/>
        <v>0</v>
      </c>
      <c r="I166" s="92">
        <f t="shared" si="63"/>
        <v>0</v>
      </c>
      <c r="J166" s="92">
        <f t="shared" si="63"/>
        <v>0</v>
      </c>
      <c r="K166" s="92">
        <f t="shared" si="63"/>
        <v>0</v>
      </c>
      <c r="L166" s="92">
        <f t="shared" si="63"/>
        <v>0</v>
      </c>
      <c r="M166" s="92">
        <f t="shared" si="63"/>
        <v>0</v>
      </c>
    </row>
    <row r="167" spans="1:13" ht="12.75">
      <c r="A167" s="114">
        <v>3295</v>
      </c>
      <c r="B167" s="82" t="s">
        <v>113</v>
      </c>
      <c r="C167" s="94">
        <f t="shared" si="56"/>
        <v>0</v>
      </c>
      <c r="D167" s="94"/>
      <c r="E167" s="94">
        <v>0</v>
      </c>
      <c r="F167" s="94"/>
      <c r="G167" s="94"/>
      <c r="H167" s="94"/>
      <c r="I167" s="94"/>
      <c r="J167" s="94"/>
      <c r="K167" s="94"/>
      <c r="L167" s="94"/>
      <c r="M167" s="94"/>
    </row>
    <row r="168" spans="1:13" ht="51">
      <c r="A168" s="113" t="s">
        <v>65</v>
      </c>
      <c r="B168" s="97" t="s">
        <v>53</v>
      </c>
      <c r="C168" s="98">
        <f>SUM(C169)</f>
        <v>4000</v>
      </c>
      <c r="D168" s="98">
        <f aca="true" t="shared" si="64" ref="D168:M169">SUM(D169)</f>
        <v>0</v>
      </c>
      <c r="E168" s="98">
        <f t="shared" si="64"/>
        <v>4000</v>
      </c>
      <c r="F168" s="98">
        <f t="shared" si="64"/>
        <v>0</v>
      </c>
      <c r="G168" s="98">
        <f t="shared" si="64"/>
        <v>0</v>
      </c>
      <c r="H168" s="98">
        <f t="shared" si="64"/>
        <v>0</v>
      </c>
      <c r="I168" s="98">
        <f t="shared" si="64"/>
        <v>0</v>
      </c>
      <c r="J168" s="98">
        <f t="shared" si="64"/>
        <v>0</v>
      </c>
      <c r="K168" s="98">
        <f t="shared" si="64"/>
        <v>0</v>
      </c>
      <c r="L168" s="98">
        <f t="shared" si="64"/>
        <v>4000</v>
      </c>
      <c r="M168" s="98">
        <f t="shared" si="64"/>
        <v>4000</v>
      </c>
    </row>
    <row r="169" spans="1:13" s="90" customFormat="1" ht="12.75">
      <c r="A169" s="54">
        <v>3</v>
      </c>
      <c r="B169" s="88" t="s">
        <v>37</v>
      </c>
      <c r="C169" s="92">
        <f>D169+E169+F169+G169+H169+I169+J169+K169</f>
        <v>4000</v>
      </c>
      <c r="D169" s="92">
        <f t="shared" si="64"/>
        <v>0</v>
      </c>
      <c r="E169" s="92">
        <f t="shared" si="64"/>
        <v>4000</v>
      </c>
      <c r="F169" s="92">
        <f t="shared" si="64"/>
        <v>0</v>
      </c>
      <c r="G169" s="92">
        <f t="shared" si="64"/>
        <v>0</v>
      </c>
      <c r="H169" s="92">
        <f t="shared" si="64"/>
        <v>0</v>
      </c>
      <c r="I169" s="92">
        <f t="shared" si="64"/>
        <v>0</v>
      </c>
      <c r="J169" s="92">
        <f t="shared" si="64"/>
        <v>0</v>
      </c>
      <c r="K169" s="92">
        <f t="shared" si="64"/>
        <v>0</v>
      </c>
      <c r="L169" s="92">
        <f t="shared" si="64"/>
        <v>4000</v>
      </c>
      <c r="M169" s="92">
        <f t="shared" si="64"/>
        <v>4000</v>
      </c>
    </row>
    <row r="170" spans="1:13" s="90" customFormat="1" ht="12.75">
      <c r="A170" s="54">
        <v>32</v>
      </c>
      <c r="B170" s="88" t="s">
        <v>18</v>
      </c>
      <c r="C170" s="92">
        <f aca="true" t="shared" si="65" ref="C170:C183">D170+E170+F170+G170+H170+I170+J170+K170</f>
        <v>4000</v>
      </c>
      <c r="D170" s="92">
        <f>SUM(D181)</f>
        <v>0</v>
      </c>
      <c r="E170" s="92">
        <f>E171+E175+E179+E181</f>
        <v>4000</v>
      </c>
      <c r="F170" s="92">
        <f aca="true" t="shared" si="66" ref="F170:K170">SUM(F181)</f>
        <v>0</v>
      </c>
      <c r="G170" s="92">
        <f t="shared" si="66"/>
        <v>0</v>
      </c>
      <c r="H170" s="92">
        <f t="shared" si="66"/>
        <v>0</v>
      </c>
      <c r="I170" s="92">
        <f t="shared" si="66"/>
        <v>0</v>
      </c>
      <c r="J170" s="92">
        <f t="shared" si="66"/>
        <v>0</v>
      </c>
      <c r="K170" s="92">
        <f t="shared" si="66"/>
        <v>0</v>
      </c>
      <c r="L170" s="92">
        <f>C170</f>
        <v>4000</v>
      </c>
      <c r="M170" s="92">
        <f>L170</f>
        <v>4000</v>
      </c>
    </row>
    <row r="171" spans="1:13" s="90" customFormat="1" ht="12.75">
      <c r="A171" s="54">
        <v>321</v>
      </c>
      <c r="B171" s="88" t="s">
        <v>19</v>
      </c>
      <c r="C171" s="92">
        <f t="shared" si="65"/>
        <v>500</v>
      </c>
      <c r="D171" s="92"/>
      <c r="E171" s="92">
        <f>E172+E173+E174</f>
        <v>500</v>
      </c>
      <c r="F171" s="92"/>
      <c r="G171" s="92"/>
      <c r="H171" s="92"/>
      <c r="I171" s="92"/>
      <c r="J171" s="92"/>
      <c r="K171" s="92"/>
      <c r="L171" s="92"/>
      <c r="M171" s="92"/>
    </row>
    <row r="172" spans="1:13" s="90" customFormat="1" ht="12.75">
      <c r="A172" s="114">
        <v>3211</v>
      </c>
      <c r="B172" s="82" t="s">
        <v>96</v>
      </c>
      <c r="C172" s="94">
        <f t="shared" si="65"/>
        <v>200</v>
      </c>
      <c r="D172" s="92"/>
      <c r="E172" s="94">
        <v>200</v>
      </c>
      <c r="F172" s="92"/>
      <c r="G172" s="92"/>
      <c r="H172" s="92"/>
      <c r="I172" s="92"/>
      <c r="J172" s="92"/>
      <c r="K172" s="92"/>
      <c r="L172" s="92"/>
      <c r="M172" s="92"/>
    </row>
    <row r="173" spans="1:13" s="90" customFormat="1" ht="12.75">
      <c r="A173" s="114">
        <v>3213</v>
      </c>
      <c r="B173" s="82" t="s">
        <v>143</v>
      </c>
      <c r="C173" s="94">
        <f t="shared" si="65"/>
        <v>100</v>
      </c>
      <c r="D173" s="92"/>
      <c r="E173" s="94">
        <v>100</v>
      </c>
      <c r="F173" s="92"/>
      <c r="G173" s="92"/>
      <c r="H173" s="92"/>
      <c r="I173" s="92"/>
      <c r="J173" s="92"/>
      <c r="K173" s="92"/>
      <c r="L173" s="92"/>
      <c r="M173" s="92"/>
    </row>
    <row r="174" spans="1:13" s="90" customFormat="1" ht="12.75">
      <c r="A174" s="114">
        <v>3214</v>
      </c>
      <c r="B174" s="82" t="s">
        <v>98</v>
      </c>
      <c r="C174" s="94">
        <f t="shared" si="65"/>
        <v>200</v>
      </c>
      <c r="D174" s="92"/>
      <c r="E174" s="94">
        <v>200</v>
      </c>
      <c r="F174" s="92"/>
      <c r="G174" s="92"/>
      <c r="H174" s="92"/>
      <c r="I174" s="92"/>
      <c r="J174" s="92"/>
      <c r="K174" s="92"/>
      <c r="L174" s="92"/>
      <c r="M174" s="92"/>
    </row>
    <row r="175" spans="1:13" s="90" customFormat="1" ht="12.75">
      <c r="A175" s="54">
        <v>322</v>
      </c>
      <c r="B175" s="88" t="s">
        <v>20</v>
      </c>
      <c r="C175" s="92">
        <f t="shared" si="65"/>
        <v>1300</v>
      </c>
      <c r="D175" s="92"/>
      <c r="E175" s="92">
        <f>E176+E177+E178</f>
        <v>1300</v>
      </c>
      <c r="F175" s="92"/>
      <c r="G175" s="92"/>
      <c r="H175" s="92"/>
      <c r="I175" s="92"/>
      <c r="J175" s="92"/>
      <c r="K175" s="92"/>
      <c r="L175" s="92"/>
      <c r="M175" s="92"/>
    </row>
    <row r="176" spans="1:13" s="90" customFormat="1" ht="12.75">
      <c r="A176" s="114">
        <v>3221</v>
      </c>
      <c r="B176" s="82" t="s">
        <v>144</v>
      </c>
      <c r="C176" s="94">
        <f t="shared" si="65"/>
        <v>300</v>
      </c>
      <c r="D176" s="92"/>
      <c r="E176" s="94">
        <v>300</v>
      </c>
      <c r="F176" s="92"/>
      <c r="G176" s="92"/>
      <c r="H176" s="92"/>
      <c r="I176" s="92"/>
      <c r="J176" s="92"/>
      <c r="K176" s="92"/>
      <c r="L176" s="92"/>
      <c r="M176" s="92"/>
    </row>
    <row r="177" spans="1:13" s="90" customFormat="1" ht="12.75">
      <c r="A177" s="114">
        <v>3222</v>
      </c>
      <c r="B177" s="82" t="s">
        <v>127</v>
      </c>
      <c r="C177" s="94">
        <f t="shared" si="65"/>
        <v>700</v>
      </c>
      <c r="D177" s="92"/>
      <c r="E177" s="94">
        <v>700</v>
      </c>
      <c r="F177" s="92"/>
      <c r="G177" s="92"/>
      <c r="H177" s="92"/>
      <c r="I177" s="92"/>
      <c r="J177" s="92"/>
      <c r="K177" s="92"/>
      <c r="L177" s="92"/>
      <c r="M177" s="92"/>
    </row>
    <row r="178" spans="1:13" s="90" customFormat="1" ht="12.75">
      <c r="A178" s="114">
        <v>3225</v>
      </c>
      <c r="B178" s="82" t="s">
        <v>141</v>
      </c>
      <c r="C178" s="94">
        <f t="shared" si="65"/>
        <v>300</v>
      </c>
      <c r="D178" s="92"/>
      <c r="E178" s="94">
        <v>300</v>
      </c>
      <c r="F178" s="92"/>
      <c r="G178" s="92"/>
      <c r="H178" s="92"/>
      <c r="I178" s="92"/>
      <c r="J178" s="92"/>
      <c r="K178" s="92"/>
      <c r="L178" s="92"/>
      <c r="M178" s="92"/>
    </row>
    <row r="179" spans="1:13" s="90" customFormat="1" ht="12.75">
      <c r="A179" s="54">
        <v>323</v>
      </c>
      <c r="B179" s="88" t="s">
        <v>21</v>
      </c>
      <c r="C179" s="92">
        <f t="shared" si="65"/>
        <v>1500</v>
      </c>
      <c r="D179" s="92"/>
      <c r="E179" s="92">
        <f>E180</f>
        <v>1500</v>
      </c>
      <c r="F179" s="92"/>
      <c r="G179" s="92"/>
      <c r="H179" s="92"/>
      <c r="I179" s="92"/>
      <c r="J179" s="92"/>
      <c r="K179" s="92"/>
      <c r="L179" s="92"/>
      <c r="M179" s="92"/>
    </row>
    <row r="180" spans="1:13" s="90" customFormat="1" ht="12.75">
      <c r="A180" s="114">
        <v>3237</v>
      </c>
      <c r="B180" s="82" t="s">
        <v>106</v>
      </c>
      <c r="C180" s="94">
        <f t="shared" si="65"/>
        <v>1500</v>
      </c>
      <c r="D180" s="92"/>
      <c r="E180" s="94">
        <v>1500</v>
      </c>
      <c r="F180" s="92"/>
      <c r="G180" s="92"/>
      <c r="H180" s="92"/>
      <c r="I180" s="92"/>
      <c r="J180" s="92"/>
      <c r="K180" s="92"/>
      <c r="L180" s="92"/>
      <c r="M180" s="92"/>
    </row>
    <row r="181" spans="1:13" s="90" customFormat="1" ht="12.75">
      <c r="A181" s="54">
        <v>329</v>
      </c>
      <c r="B181" s="88" t="s">
        <v>155</v>
      </c>
      <c r="C181" s="92">
        <f>D181+E181+F181+G181+H181+I181+J181+K181</f>
        <v>700</v>
      </c>
      <c r="D181" s="92">
        <f>SUM(D183)</f>
        <v>0</v>
      </c>
      <c r="E181" s="92">
        <f>E182+E183</f>
        <v>700</v>
      </c>
      <c r="F181" s="92">
        <f aca="true" t="shared" si="67" ref="F181:M181">SUM(F183)</f>
        <v>0</v>
      </c>
      <c r="G181" s="92">
        <f t="shared" si="67"/>
        <v>0</v>
      </c>
      <c r="H181" s="92">
        <f t="shared" si="67"/>
        <v>0</v>
      </c>
      <c r="I181" s="92">
        <f t="shared" si="67"/>
        <v>0</v>
      </c>
      <c r="J181" s="92">
        <f t="shared" si="67"/>
        <v>0</v>
      </c>
      <c r="K181" s="92">
        <f t="shared" si="67"/>
        <v>0</v>
      </c>
      <c r="L181" s="92">
        <f t="shared" si="67"/>
        <v>0</v>
      </c>
      <c r="M181" s="92">
        <f t="shared" si="67"/>
        <v>0</v>
      </c>
    </row>
    <row r="182" spans="1:13" s="90" customFormat="1" ht="12.75">
      <c r="A182" s="114">
        <v>3293</v>
      </c>
      <c r="B182" s="82" t="s">
        <v>111</v>
      </c>
      <c r="C182" s="94">
        <f t="shared" si="65"/>
        <v>0</v>
      </c>
      <c r="D182" s="94"/>
      <c r="E182" s="94">
        <v>0</v>
      </c>
      <c r="F182" s="94"/>
      <c r="G182" s="94"/>
      <c r="H182" s="94"/>
      <c r="I182" s="94"/>
      <c r="J182" s="94"/>
      <c r="K182" s="94"/>
      <c r="L182" s="94"/>
      <c r="M182" s="94"/>
    </row>
    <row r="183" spans="1:13" ht="12.75">
      <c r="A183" s="114">
        <v>3299</v>
      </c>
      <c r="B183" s="82" t="s">
        <v>109</v>
      </c>
      <c r="C183" s="94">
        <f t="shared" si="65"/>
        <v>700</v>
      </c>
      <c r="D183" s="94"/>
      <c r="E183" s="94">
        <v>700</v>
      </c>
      <c r="F183" s="94"/>
      <c r="G183" s="94"/>
      <c r="H183" s="94"/>
      <c r="I183" s="94"/>
      <c r="J183" s="94"/>
      <c r="K183" s="94"/>
      <c r="L183" s="94"/>
      <c r="M183" s="94"/>
    </row>
    <row r="184" spans="1:13" ht="51">
      <c r="A184" s="113" t="s">
        <v>76</v>
      </c>
      <c r="B184" s="97" t="s">
        <v>55</v>
      </c>
      <c r="C184" s="98">
        <f>SUM(C185)</f>
        <v>10000</v>
      </c>
      <c r="D184" s="98">
        <f aca="true" t="shared" si="68" ref="D184:M185">SUM(D185)</f>
        <v>0</v>
      </c>
      <c r="E184" s="98">
        <f t="shared" si="68"/>
        <v>1000</v>
      </c>
      <c r="F184" s="98">
        <f t="shared" si="68"/>
        <v>0</v>
      </c>
      <c r="G184" s="98">
        <f t="shared" si="68"/>
        <v>0</v>
      </c>
      <c r="H184" s="98">
        <f t="shared" si="68"/>
        <v>9000</v>
      </c>
      <c r="I184" s="98">
        <f t="shared" si="68"/>
        <v>0</v>
      </c>
      <c r="J184" s="98">
        <f t="shared" si="68"/>
        <v>0</v>
      </c>
      <c r="K184" s="98">
        <f t="shared" si="68"/>
        <v>0</v>
      </c>
      <c r="L184" s="98">
        <f t="shared" si="68"/>
        <v>10000</v>
      </c>
      <c r="M184" s="98">
        <f t="shared" si="68"/>
        <v>10000</v>
      </c>
    </row>
    <row r="185" spans="1:13" s="90" customFormat="1" ht="12.75">
      <c r="A185" s="54">
        <v>3</v>
      </c>
      <c r="B185" s="88" t="s">
        <v>37</v>
      </c>
      <c r="C185" s="92">
        <f aca="true" t="shared" si="69" ref="C185:C191">D185+E185+F185+G185+H185+I185+J185+K185</f>
        <v>10000</v>
      </c>
      <c r="D185" s="92">
        <f t="shared" si="68"/>
        <v>0</v>
      </c>
      <c r="E185" s="92">
        <f t="shared" si="68"/>
        <v>1000</v>
      </c>
      <c r="F185" s="92">
        <f t="shared" si="68"/>
        <v>0</v>
      </c>
      <c r="G185" s="92">
        <f t="shared" si="68"/>
        <v>0</v>
      </c>
      <c r="H185" s="92">
        <f t="shared" si="68"/>
        <v>9000</v>
      </c>
      <c r="I185" s="92">
        <f t="shared" si="68"/>
        <v>0</v>
      </c>
      <c r="J185" s="92">
        <f t="shared" si="68"/>
        <v>0</v>
      </c>
      <c r="K185" s="92">
        <f t="shared" si="68"/>
        <v>0</v>
      </c>
      <c r="L185" s="92">
        <f t="shared" si="68"/>
        <v>10000</v>
      </c>
      <c r="M185" s="92">
        <f t="shared" si="68"/>
        <v>10000</v>
      </c>
    </row>
    <row r="186" spans="1:13" s="90" customFormat="1" ht="12.75">
      <c r="A186" s="54">
        <v>32</v>
      </c>
      <c r="B186" s="88" t="s">
        <v>18</v>
      </c>
      <c r="C186" s="92">
        <f t="shared" si="69"/>
        <v>10000</v>
      </c>
      <c r="D186" s="92">
        <f aca="true" t="shared" si="70" ref="D186:J186">SUM(D187+D190)</f>
        <v>0</v>
      </c>
      <c r="E186" s="92">
        <f t="shared" si="70"/>
        <v>1000</v>
      </c>
      <c r="F186" s="92">
        <f t="shared" si="70"/>
        <v>0</v>
      </c>
      <c r="G186" s="92">
        <f t="shared" si="70"/>
        <v>0</v>
      </c>
      <c r="H186" s="92">
        <f>H187+H190+H192</f>
        <v>9000</v>
      </c>
      <c r="I186" s="92">
        <f t="shared" si="70"/>
        <v>0</v>
      </c>
      <c r="J186" s="92">
        <f t="shared" si="70"/>
        <v>0</v>
      </c>
      <c r="K186" s="92">
        <f>SUM(K187+K190)</f>
        <v>0</v>
      </c>
      <c r="L186" s="92">
        <f>C186</f>
        <v>10000</v>
      </c>
      <c r="M186" s="92">
        <f>L186</f>
        <v>10000</v>
      </c>
    </row>
    <row r="187" spans="1:13" s="90" customFormat="1" ht="12.75">
      <c r="A187" s="54">
        <v>321</v>
      </c>
      <c r="B187" s="88" t="s">
        <v>19</v>
      </c>
      <c r="C187" s="92">
        <f t="shared" si="69"/>
        <v>1000</v>
      </c>
      <c r="D187" s="92">
        <f aca="true" t="shared" si="71" ref="D187:M187">SUM(D188)</f>
        <v>0</v>
      </c>
      <c r="E187" s="92">
        <f>SUM(E188+E189)</f>
        <v>1000</v>
      </c>
      <c r="F187" s="92">
        <f t="shared" si="71"/>
        <v>0</v>
      </c>
      <c r="G187" s="92">
        <f t="shared" si="71"/>
        <v>0</v>
      </c>
      <c r="H187" s="92">
        <f t="shared" si="71"/>
        <v>0</v>
      </c>
      <c r="I187" s="92">
        <f t="shared" si="71"/>
        <v>0</v>
      </c>
      <c r="J187" s="92">
        <f t="shared" si="71"/>
        <v>0</v>
      </c>
      <c r="K187" s="92">
        <f t="shared" si="71"/>
        <v>0</v>
      </c>
      <c r="L187" s="92">
        <f t="shared" si="71"/>
        <v>0</v>
      </c>
      <c r="M187" s="92">
        <f t="shared" si="71"/>
        <v>0</v>
      </c>
    </row>
    <row r="188" spans="1:13" ht="12.75">
      <c r="A188" s="114">
        <v>3211</v>
      </c>
      <c r="B188" s="82" t="s">
        <v>96</v>
      </c>
      <c r="C188" s="94">
        <f t="shared" si="69"/>
        <v>700</v>
      </c>
      <c r="D188" s="94"/>
      <c r="E188" s="94">
        <v>700</v>
      </c>
      <c r="F188" s="94"/>
      <c r="G188" s="94"/>
      <c r="H188" s="94"/>
      <c r="I188" s="94"/>
      <c r="J188" s="94"/>
      <c r="K188" s="94"/>
      <c r="L188" s="94"/>
      <c r="M188" s="94"/>
    </row>
    <row r="189" spans="1:13" ht="12.75">
      <c r="A189" s="114">
        <v>3214</v>
      </c>
      <c r="B189" s="82" t="s">
        <v>98</v>
      </c>
      <c r="C189" s="94"/>
      <c r="D189" s="94"/>
      <c r="E189" s="94">
        <v>300</v>
      </c>
      <c r="F189" s="94"/>
      <c r="G189" s="94"/>
      <c r="H189" s="94"/>
      <c r="I189" s="94"/>
      <c r="J189" s="94"/>
      <c r="K189" s="94"/>
      <c r="L189" s="94"/>
      <c r="M189" s="94"/>
    </row>
    <row r="190" spans="1:13" s="90" customFormat="1" ht="12.75">
      <c r="A190" s="54">
        <v>323</v>
      </c>
      <c r="B190" s="88" t="s">
        <v>21</v>
      </c>
      <c r="C190" s="92">
        <f t="shared" si="69"/>
        <v>0</v>
      </c>
      <c r="D190" s="92">
        <f aca="true" t="shared" si="72" ref="D190:M190">SUM(D191)</f>
        <v>0</v>
      </c>
      <c r="E190" s="92">
        <f t="shared" si="72"/>
        <v>0</v>
      </c>
      <c r="F190" s="92">
        <f t="shared" si="72"/>
        <v>0</v>
      </c>
      <c r="G190" s="92">
        <f t="shared" si="72"/>
        <v>0</v>
      </c>
      <c r="H190" s="92">
        <f t="shared" si="72"/>
        <v>0</v>
      </c>
      <c r="I190" s="92">
        <f t="shared" si="72"/>
        <v>0</v>
      </c>
      <c r="J190" s="92">
        <f t="shared" si="72"/>
        <v>0</v>
      </c>
      <c r="K190" s="92">
        <f t="shared" si="72"/>
        <v>0</v>
      </c>
      <c r="L190" s="92">
        <f t="shared" si="72"/>
        <v>0</v>
      </c>
      <c r="M190" s="92">
        <f t="shared" si="72"/>
        <v>0</v>
      </c>
    </row>
    <row r="191" spans="1:13" ht="12.75">
      <c r="A191" s="114">
        <v>3231</v>
      </c>
      <c r="B191" s="82" t="s">
        <v>103</v>
      </c>
      <c r="C191" s="94">
        <f t="shared" si="69"/>
        <v>0</v>
      </c>
      <c r="D191" s="94"/>
      <c r="E191" s="94">
        <v>0</v>
      </c>
      <c r="F191" s="94"/>
      <c r="G191" s="94"/>
      <c r="H191" s="94"/>
      <c r="I191" s="94"/>
      <c r="J191" s="94"/>
      <c r="K191" s="94"/>
      <c r="L191" s="94"/>
      <c r="M191" s="94"/>
    </row>
    <row r="192" spans="1:13" ht="12.75">
      <c r="A192" s="54">
        <v>329</v>
      </c>
      <c r="B192" s="88" t="s">
        <v>155</v>
      </c>
      <c r="C192" s="92">
        <f>D192+E192+F192+G192+H192+I192</f>
        <v>9000</v>
      </c>
      <c r="D192" s="92"/>
      <c r="E192" s="92"/>
      <c r="F192" s="92"/>
      <c r="G192" s="92"/>
      <c r="H192" s="92">
        <f>H193</f>
        <v>9000</v>
      </c>
      <c r="I192" s="92"/>
      <c r="J192" s="92"/>
      <c r="K192" s="92"/>
      <c r="L192" s="92"/>
      <c r="M192" s="92"/>
    </row>
    <row r="193" spans="1:13" ht="12.75">
      <c r="A193" s="114">
        <v>3299</v>
      </c>
      <c r="B193" s="82" t="s">
        <v>109</v>
      </c>
      <c r="C193" s="94">
        <f>D193+E193+F193+G193+H193+I193</f>
        <v>9000</v>
      </c>
      <c r="D193" s="94"/>
      <c r="E193" s="94"/>
      <c r="F193" s="94"/>
      <c r="G193" s="94"/>
      <c r="H193" s="94">
        <v>9000</v>
      </c>
      <c r="I193" s="94"/>
      <c r="J193" s="94"/>
      <c r="K193" s="94"/>
      <c r="L193" s="94"/>
      <c r="M193" s="94"/>
    </row>
    <row r="194" spans="1:13" s="90" customFormat="1" ht="51">
      <c r="A194" s="116" t="s">
        <v>54</v>
      </c>
      <c r="B194" s="104" t="s">
        <v>77</v>
      </c>
      <c r="C194" s="105">
        <f>SUM(C195)</f>
        <v>658000</v>
      </c>
      <c r="D194" s="105">
        <f aca="true" t="shared" si="73" ref="D194:M194">SUM(D195)</f>
        <v>0</v>
      </c>
      <c r="E194" s="105">
        <f t="shared" si="73"/>
        <v>0</v>
      </c>
      <c r="F194" s="105">
        <f t="shared" si="73"/>
        <v>0</v>
      </c>
      <c r="G194" s="105">
        <f t="shared" si="73"/>
        <v>658000</v>
      </c>
      <c r="H194" s="105">
        <f t="shared" si="73"/>
        <v>0</v>
      </c>
      <c r="I194" s="105">
        <f t="shared" si="73"/>
        <v>0</v>
      </c>
      <c r="J194" s="105">
        <f t="shared" si="73"/>
        <v>0</v>
      </c>
      <c r="K194" s="105">
        <f t="shared" si="73"/>
        <v>0</v>
      </c>
      <c r="L194" s="105">
        <f t="shared" si="73"/>
        <v>658000</v>
      </c>
      <c r="M194" s="105">
        <f t="shared" si="73"/>
        <v>658000</v>
      </c>
    </row>
    <row r="195" spans="1:13" s="90" customFormat="1" ht="12.75">
      <c r="A195" s="117">
        <v>3</v>
      </c>
      <c r="B195" s="89" t="s">
        <v>37</v>
      </c>
      <c r="C195" s="93">
        <f>D195+E195+F195+G195+H195+I195+J195+K195</f>
        <v>658000</v>
      </c>
      <c r="D195" s="93">
        <f aca="true" t="shared" si="74" ref="D195:M195">SUM(D196)</f>
        <v>0</v>
      </c>
      <c r="E195" s="93">
        <f t="shared" si="74"/>
        <v>0</v>
      </c>
      <c r="F195" s="93">
        <f t="shared" si="74"/>
        <v>0</v>
      </c>
      <c r="G195" s="93">
        <f t="shared" si="74"/>
        <v>658000</v>
      </c>
      <c r="H195" s="93">
        <f t="shared" si="74"/>
        <v>0</v>
      </c>
      <c r="I195" s="93">
        <f t="shared" si="74"/>
        <v>0</v>
      </c>
      <c r="J195" s="93">
        <f t="shared" si="74"/>
        <v>0</v>
      </c>
      <c r="K195" s="93">
        <f t="shared" si="74"/>
        <v>0</v>
      </c>
      <c r="L195" s="93">
        <f t="shared" si="74"/>
        <v>658000</v>
      </c>
      <c r="M195" s="93">
        <f t="shared" si="74"/>
        <v>658000</v>
      </c>
    </row>
    <row r="196" spans="1:13" s="90" customFormat="1" ht="12.75">
      <c r="A196" s="117">
        <v>32</v>
      </c>
      <c r="B196" s="89" t="s">
        <v>18</v>
      </c>
      <c r="C196" s="93">
        <f aca="true" t="shared" si="75" ref="C196:C214">D196+E196+F196+G196+H196+I196+J196+K196</f>
        <v>658000</v>
      </c>
      <c r="D196" s="93">
        <f aca="true" t="shared" si="76" ref="D196:K196">SUM(D200)</f>
        <v>0</v>
      </c>
      <c r="E196" s="93">
        <f t="shared" si="76"/>
        <v>0</v>
      </c>
      <c r="F196" s="93">
        <f t="shared" si="76"/>
        <v>0</v>
      </c>
      <c r="G196" s="93">
        <f>SUM(G200+G197+G207+G213)</f>
        <v>658000</v>
      </c>
      <c r="H196" s="93">
        <f t="shared" si="76"/>
        <v>0</v>
      </c>
      <c r="I196" s="93">
        <f t="shared" si="76"/>
        <v>0</v>
      </c>
      <c r="J196" s="93">
        <f t="shared" si="76"/>
        <v>0</v>
      </c>
      <c r="K196" s="93">
        <f t="shared" si="76"/>
        <v>0</v>
      </c>
      <c r="L196" s="93">
        <f>C196</f>
        <v>658000</v>
      </c>
      <c r="M196" s="93">
        <f>L196</f>
        <v>658000</v>
      </c>
    </row>
    <row r="197" spans="1:13" s="90" customFormat="1" ht="12.75">
      <c r="A197" s="117">
        <v>321</v>
      </c>
      <c r="B197" s="89" t="s">
        <v>19</v>
      </c>
      <c r="C197" s="93">
        <f t="shared" si="75"/>
        <v>1000</v>
      </c>
      <c r="D197" s="93"/>
      <c r="E197" s="93"/>
      <c r="F197" s="93"/>
      <c r="G197" s="93">
        <f>G198+G199</f>
        <v>1000</v>
      </c>
      <c r="H197" s="93"/>
      <c r="I197" s="93"/>
      <c r="J197" s="93"/>
      <c r="K197" s="93"/>
      <c r="L197" s="93"/>
      <c r="M197" s="93"/>
    </row>
    <row r="198" spans="1:13" s="90" customFormat="1" ht="12.75">
      <c r="A198" s="118">
        <v>3211</v>
      </c>
      <c r="B198" s="82" t="s">
        <v>96</v>
      </c>
      <c r="C198" s="94">
        <f t="shared" si="75"/>
        <v>500</v>
      </c>
      <c r="D198" s="94"/>
      <c r="E198" s="94"/>
      <c r="F198" s="94"/>
      <c r="G198" s="94">
        <v>500</v>
      </c>
      <c r="H198" s="94"/>
      <c r="I198" s="94"/>
      <c r="J198" s="94"/>
      <c r="K198" s="94"/>
      <c r="L198" s="94"/>
      <c r="M198" s="94"/>
    </row>
    <row r="199" spans="1:13" s="90" customFormat="1" ht="12.75">
      <c r="A199" s="118">
        <v>3213</v>
      </c>
      <c r="B199" s="82" t="s">
        <v>97</v>
      </c>
      <c r="C199" s="94">
        <f t="shared" si="75"/>
        <v>500</v>
      </c>
      <c r="D199" s="94"/>
      <c r="E199" s="94"/>
      <c r="F199" s="94"/>
      <c r="G199" s="94">
        <v>500</v>
      </c>
      <c r="H199" s="94"/>
      <c r="I199" s="94"/>
      <c r="J199" s="94"/>
      <c r="K199" s="94"/>
      <c r="L199" s="94"/>
      <c r="M199" s="94"/>
    </row>
    <row r="200" spans="1:13" s="90" customFormat="1" ht="12.75">
      <c r="A200" s="117">
        <v>322</v>
      </c>
      <c r="B200" s="89" t="s">
        <v>20</v>
      </c>
      <c r="C200" s="93">
        <f t="shared" si="75"/>
        <v>629500</v>
      </c>
      <c r="D200" s="93">
        <f aca="true" t="shared" si="77" ref="D200:M200">SUM(D201:D205)</f>
        <v>0</v>
      </c>
      <c r="E200" s="93">
        <f t="shared" si="77"/>
        <v>0</v>
      </c>
      <c r="F200" s="93">
        <f t="shared" si="77"/>
        <v>0</v>
      </c>
      <c r="G200" s="93">
        <f>SUM(G201:G206)</f>
        <v>629500</v>
      </c>
      <c r="H200" s="93">
        <f t="shared" si="77"/>
        <v>0</v>
      </c>
      <c r="I200" s="93">
        <f t="shared" si="77"/>
        <v>0</v>
      </c>
      <c r="J200" s="93">
        <f t="shared" si="77"/>
        <v>0</v>
      </c>
      <c r="K200" s="93">
        <f>SUM(K201:K205)</f>
        <v>0</v>
      </c>
      <c r="L200" s="93">
        <f>SUM(L201:L205)</f>
        <v>0</v>
      </c>
      <c r="M200" s="93">
        <f t="shared" si="77"/>
        <v>0</v>
      </c>
    </row>
    <row r="201" spans="1:13" s="91" customFormat="1" ht="12.75" customHeight="1">
      <c r="A201" s="118">
        <v>3221</v>
      </c>
      <c r="B201" s="82" t="s">
        <v>153</v>
      </c>
      <c r="C201" s="94">
        <f t="shared" si="75"/>
        <v>15000</v>
      </c>
      <c r="D201" s="94"/>
      <c r="E201" s="94"/>
      <c r="F201" s="94"/>
      <c r="G201" s="94">
        <v>15000</v>
      </c>
      <c r="H201" s="94"/>
      <c r="I201" s="94"/>
      <c r="J201" s="94"/>
      <c r="K201" s="94"/>
      <c r="L201" s="94"/>
      <c r="M201" s="94"/>
    </row>
    <row r="202" spans="1:13" s="91" customFormat="1" ht="12.75">
      <c r="A202" s="118">
        <v>3222</v>
      </c>
      <c r="B202" s="82" t="s">
        <v>127</v>
      </c>
      <c r="C202" s="94">
        <f t="shared" si="75"/>
        <v>565000</v>
      </c>
      <c r="D202" s="94"/>
      <c r="E202" s="94"/>
      <c r="F202" s="94"/>
      <c r="G202" s="94">
        <v>565000</v>
      </c>
      <c r="H202" s="94">
        <v>0</v>
      </c>
      <c r="I202" s="94"/>
      <c r="J202" s="94"/>
      <c r="K202" s="94"/>
      <c r="L202" s="94"/>
      <c r="M202" s="94"/>
    </row>
    <row r="203" spans="1:13" s="91" customFormat="1" ht="12.75">
      <c r="A203" s="118">
        <v>3223</v>
      </c>
      <c r="B203" s="82" t="s">
        <v>100</v>
      </c>
      <c r="C203" s="94">
        <f t="shared" si="75"/>
        <v>30000</v>
      </c>
      <c r="D203" s="94"/>
      <c r="E203" s="94"/>
      <c r="F203" s="94"/>
      <c r="G203" s="94">
        <v>30000</v>
      </c>
      <c r="H203" s="94"/>
      <c r="I203" s="94"/>
      <c r="J203" s="94"/>
      <c r="K203" s="94"/>
      <c r="L203" s="94"/>
      <c r="M203" s="94"/>
    </row>
    <row r="204" spans="1:13" s="91" customFormat="1" ht="12.75">
      <c r="A204" s="118">
        <v>3224</v>
      </c>
      <c r="B204" s="82" t="s">
        <v>148</v>
      </c>
      <c r="C204" s="94">
        <f t="shared" si="75"/>
        <v>1500</v>
      </c>
      <c r="D204" s="94"/>
      <c r="E204" s="94"/>
      <c r="F204" s="94"/>
      <c r="G204" s="94">
        <v>1500</v>
      </c>
      <c r="H204" s="94"/>
      <c r="I204" s="94"/>
      <c r="J204" s="94"/>
      <c r="K204" s="94"/>
      <c r="L204" s="94"/>
      <c r="M204" s="94"/>
    </row>
    <row r="205" spans="1:13" s="91" customFormat="1" ht="12.75">
      <c r="A205" s="118">
        <v>3225</v>
      </c>
      <c r="B205" s="82" t="s">
        <v>101</v>
      </c>
      <c r="C205" s="94">
        <f t="shared" si="75"/>
        <v>10000</v>
      </c>
      <c r="D205" s="94"/>
      <c r="E205" s="94"/>
      <c r="F205" s="94"/>
      <c r="G205" s="94">
        <v>10000</v>
      </c>
      <c r="H205" s="94"/>
      <c r="I205" s="94"/>
      <c r="J205" s="94"/>
      <c r="K205" s="94"/>
      <c r="L205" s="94"/>
      <c r="M205" s="94"/>
    </row>
    <row r="206" spans="1:13" s="91" customFormat="1" ht="12.75">
      <c r="A206" s="118">
        <v>3227</v>
      </c>
      <c r="B206" s="82" t="s">
        <v>146</v>
      </c>
      <c r="C206" s="94">
        <f t="shared" si="75"/>
        <v>8000</v>
      </c>
      <c r="D206" s="94"/>
      <c r="E206" s="94"/>
      <c r="F206" s="94"/>
      <c r="G206" s="94">
        <v>8000</v>
      </c>
      <c r="H206" s="94"/>
      <c r="I206" s="94"/>
      <c r="J206" s="94"/>
      <c r="K206" s="94"/>
      <c r="L206" s="94"/>
      <c r="M206" s="94"/>
    </row>
    <row r="207" spans="1:13" s="90" customFormat="1" ht="12.75">
      <c r="A207" s="117">
        <v>323</v>
      </c>
      <c r="B207" s="89" t="s">
        <v>21</v>
      </c>
      <c r="C207" s="93">
        <f t="shared" si="75"/>
        <v>26500</v>
      </c>
      <c r="D207" s="93">
        <f aca="true" t="shared" si="78" ref="D207:M207">SUM(D211)</f>
        <v>0</v>
      </c>
      <c r="E207" s="93">
        <f t="shared" si="78"/>
        <v>0</v>
      </c>
      <c r="F207" s="93">
        <f t="shared" si="78"/>
        <v>0</v>
      </c>
      <c r="G207" s="93">
        <f>SUM(G208:G212)</f>
        <v>26500</v>
      </c>
      <c r="H207" s="93">
        <f t="shared" si="78"/>
        <v>0</v>
      </c>
      <c r="I207" s="93">
        <f t="shared" si="78"/>
        <v>0</v>
      </c>
      <c r="J207" s="93">
        <f t="shared" si="78"/>
        <v>0</v>
      </c>
      <c r="K207" s="93">
        <f t="shared" si="78"/>
        <v>0</v>
      </c>
      <c r="L207" s="93">
        <f t="shared" si="78"/>
        <v>0</v>
      </c>
      <c r="M207" s="93">
        <f t="shared" si="78"/>
        <v>0</v>
      </c>
    </row>
    <row r="208" spans="1:13" s="90" customFormat="1" ht="12.75">
      <c r="A208" s="118">
        <v>3231</v>
      </c>
      <c r="B208" s="82" t="s">
        <v>103</v>
      </c>
      <c r="C208" s="94">
        <f t="shared" si="75"/>
        <v>500</v>
      </c>
      <c r="D208" s="94"/>
      <c r="E208" s="94"/>
      <c r="F208" s="94"/>
      <c r="G208" s="94">
        <v>500</v>
      </c>
      <c r="H208" s="94"/>
      <c r="I208" s="94"/>
      <c r="J208" s="94"/>
      <c r="K208" s="94"/>
      <c r="L208" s="94"/>
      <c r="M208" s="94"/>
    </row>
    <row r="209" spans="1:13" s="90" customFormat="1" ht="12.75">
      <c r="A209" s="118">
        <v>3232</v>
      </c>
      <c r="B209" s="82" t="s">
        <v>193</v>
      </c>
      <c r="C209" s="94">
        <f t="shared" si="75"/>
        <v>3000</v>
      </c>
      <c r="D209" s="94"/>
      <c r="E209" s="94"/>
      <c r="F209" s="94"/>
      <c r="G209" s="94">
        <v>3000</v>
      </c>
      <c r="H209" s="94"/>
      <c r="I209" s="94"/>
      <c r="J209" s="94"/>
      <c r="K209" s="94"/>
      <c r="L209" s="94"/>
      <c r="M209" s="94"/>
    </row>
    <row r="210" spans="1:13" s="90" customFormat="1" ht="12.75">
      <c r="A210" s="118">
        <v>3234</v>
      </c>
      <c r="B210" s="82" t="s">
        <v>104</v>
      </c>
      <c r="C210" s="94">
        <f t="shared" si="75"/>
        <v>16000</v>
      </c>
      <c r="D210" s="94"/>
      <c r="E210" s="94"/>
      <c r="F210" s="94"/>
      <c r="G210" s="94">
        <v>16000</v>
      </c>
      <c r="H210" s="94"/>
      <c r="I210" s="94"/>
      <c r="J210" s="94"/>
      <c r="K210" s="94"/>
      <c r="L210" s="94"/>
      <c r="M210" s="94"/>
    </row>
    <row r="211" spans="1:13" s="91" customFormat="1" ht="12.75">
      <c r="A211" s="118">
        <v>3236</v>
      </c>
      <c r="B211" s="82" t="s">
        <v>105</v>
      </c>
      <c r="C211" s="94">
        <f t="shared" si="75"/>
        <v>7000</v>
      </c>
      <c r="D211" s="94"/>
      <c r="E211" s="94"/>
      <c r="F211" s="94"/>
      <c r="G211" s="94">
        <v>7000</v>
      </c>
      <c r="H211" s="94"/>
      <c r="I211" s="94"/>
      <c r="J211" s="94"/>
      <c r="K211" s="94"/>
      <c r="L211" s="94"/>
      <c r="M211" s="94"/>
    </row>
    <row r="212" spans="1:13" s="91" customFormat="1" ht="12.75">
      <c r="A212" s="118">
        <v>3239</v>
      </c>
      <c r="B212" s="82" t="s">
        <v>108</v>
      </c>
      <c r="C212" s="94">
        <f t="shared" si="75"/>
        <v>0</v>
      </c>
      <c r="D212" s="94"/>
      <c r="E212" s="94"/>
      <c r="F212" s="94"/>
      <c r="G212" s="94">
        <v>0</v>
      </c>
      <c r="H212" s="94"/>
      <c r="I212" s="94"/>
      <c r="J212" s="94"/>
      <c r="K212" s="94"/>
      <c r="L212" s="94"/>
      <c r="M212" s="94"/>
    </row>
    <row r="213" spans="1:13" s="91" customFormat="1" ht="25.5">
      <c r="A213" s="126">
        <v>329</v>
      </c>
      <c r="B213" s="88" t="s">
        <v>152</v>
      </c>
      <c r="C213" s="93">
        <f t="shared" si="75"/>
        <v>1000</v>
      </c>
      <c r="D213" s="125"/>
      <c r="E213" s="125"/>
      <c r="F213" s="125"/>
      <c r="G213" s="125">
        <f>G214</f>
        <v>1000</v>
      </c>
      <c r="H213" s="125"/>
      <c r="I213" s="125"/>
      <c r="J213" s="125"/>
      <c r="K213" s="125"/>
      <c r="L213" s="125"/>
      <c r="M213" s="125"/>
    </row>
    <row r="214" spans="1:13" s="91" customFormat="1" ht="12.75">
      <c r="A214" s="118">
        <v>3299</v>
      </c>
      <c r="B214" s="82" t="s">
        <v>109</v>
      </c>
      <c r="C214" s="94">
        <f t="shared" si="75"/>
        <v>1000</v>
      </c>
      <c r="D214" s="94"/>
      <c r="E214" s="94"/>
      <c r="F214" s="94"/>
      <c r="G214" s="94">
        <v>1000</v>
      </c>
      <c r="H214" s="94"/>
      <c r="I214" s="94"/>
      <c r="J214" s="94"/>
      <c r="K214" s="94"/>
      <c r="L214" s="94"/>
      <c r="M214" s="94"/>
    </row>
    <row r="215" spans="1:13" s="91" customFormat="1" ht="12.75">
      <c r="A215" s="118"/>
      <c r="B215" s="82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1:13" ht="51">
      <c r="A216" s="113" t="s">
        <v>56</v>
      </c>
      <c r="B216" s="97" t="s">
        <v>78</v>
      </c>
      <c r="C216" s="98">
        <f aca="true" t="shared" si="79" ref="C216:M216">SUM(C217+C240)</f>
        <v>58000</v>
      </c>
      <c r="D216" s="98">
        <f t="shared" si="79"/>
        <v>0</v>
      </c>
      <c r="E216" s="98">
        <f t="shared" si="79"/>
        <v>0</v>
      </c>
      <c r="F216" s="98">
        <f t="shared" si="79"/>
        <v>0</v>
      </c>
      <c r="G216" s="98">
        <f t="shared" si="79"/>
        <v>0</v>
      </c>
      <c r="H216" s="98">
        <f t="shared" si="79"/>
        <v>5000</v>
      </c>
      <c r="I216" s="98">
        <f t="shared" si="79"/>
        <v>53000</v>
      </c>
      <c r="J216" s="98">
        <f t="shared" si="79"/>
        <v>0</v>
      </c>
      <c r="K216" s="98">
        <f t="shared" si="79"/>
        <v>0</v>
      </c>
      <c r="L216" s="98">
        <f t="shared" si="79"/>
        <v>58000</v>
      </c>
      <c r="M216" s="98">
        <f t="shared" si="79"/>
        <v>58000</v>
      </c>
    </row>
    <row r="217" spans="1:13" s="90" customFormat="1" ht="12.75">
      <c r="A217" s="117">
        <v>3</v>
      </c>
      <c r="B217" s="89" t="s">
        <v>37</v>
      </c>
      <c r="C217" s="93">
        <f>SUM(C223+C218)</f>
        <v>45350</v>
      </c>
      <c r="D217" s="93">
        <f aca="true" t="shared" si="80" ref="D217:K217">SUM(D223)</f>
        <v>0</v>
      </c>
      <c r="E217" s="93">
        <f t="shared" si="80"/>
        <v>0</v>
      </c>
      <c r="F217" s="93">
        <f t="shared" si="80"/>
        <v>0</v>
      </c>
      <c r="G217" s="93">
        <f t="shared" si="80"/>
        <v>0</v>
      </c>
      <c r="H217" s="93">
        <f t="shared" si="80"/>
        <v>5000</v>
      </c>
      <c r="I217" s="93">
        <f>SUM(I223+I218)</f>
        <v>40350</v>
      </c>
      <c r="J217" s="93">
        <f t="shared" si="80"/>
        <v>0</v>
      </c>
      <c r="K217" s="93">
        <f t="shared" si="80"/>
        <v>0</v>
      </c>
      <c r="L217" s="93">
        <f>L218+L223</f>
        <v>45350</v>
      </c>
      <c r="M217" s="93">
        <f>M218+M223</f>
        <v>45350</v>
      </c>
    </row>
    <row r="218" spans="1:13" s="90" customFormat="1" ht="12.75">
      <c r="A218" s="117">
        <v>31</v>
      </c>
      <c r="B218" s="89" t="s">
        <v>14</v>
      </c>
      <c r="C218" s="93">
        <f>D218+E218+F218+G218+H218+I218+J218+K218</f>
        <v>2350</v>
      </c>
      <c r="D218" s="93"/>
      <c r="E218" s="93"/>
      <c r="F218" s="93"/>
      <c r="G218" s="93"/>
      <c r="H218" s="93"/>
      <c r="I218" s="93">
        <f>I219+I221</f>
        <v>2350</v>
      </c>
      <c r="J218" s="93"/>
      <c r="K218" s="93"/>
      <c r="L218" s="93">
        <f>C218</f>
        <v>2350</v>
      </c>
      <c r="M218" s="93">
        <f>L218</f>
        <v>2350</v>
      </c>
    </row>
    <row r="219" spans="1:13" s="90" customFormat="1" ht="12.75">
      <c r="A219" s="117">
        <v>311</v>
      </c>
      <c r="B219" s="89" t="s">
        <v>156</v>
      </c>
      <c r="C219" s="93">
        <f>D219+E219+F219+G219+H219+I219+J219+K219</f>
        <v>2000</v>
      </c>
      <c r="D219" s="93"/>
      <c r="E219" s="93"/>
      <c r="F219" s="93"/>
      <c r="G219" s="93"/>
      <c r="H219" s="93"/>
      <c r="I219" s="93">
        <f>I220</f>
        <v>2000</v>
      </c>
      <c r="J219" s="93"/>
      <c r="K219" s="93"/>
      <c r="L219" s="93"/>
      <c r="M219" s="93"/>
    </row>
    <row r="220" spans="1:13" s="90" customFormat="1" ht="12.75">
      <c r="A220" s="118">
        <v>3111</v>
      </c>
      <c r="B220" s="82" t="s">
        <v>157</v>
      </c>
      <c r="C220" s="94">
        <f>D220+E220+F220+G220+H220+I220+J220+K220</f>
        <v>2000</v>
      </c>
      <c r="D220" s="94"/>
      <c r="E220" s="94"/>
      <c r="F220" s="94"/>
      <c r="G220" s="94"/>
      <c r="H220" s="94"/>
      <c r="I220" s="94">
        <v>2000</v>
      </c>
      <c r="J220" s="94"/>
      <c r="K220" s="94"/>
      <c r="L220" s="94"/>
      <c r="M220" s="94"/>
    </row>
    <row r="221" spans="1:13" s="90" customFormat="1" ht="12.75">
      <c r="A221" s="117">
        <v>313</v>
      </c>
      <c r="B221" s="89" t="s">
        <v>17</v>
      </c>
      <c r="C221" s="93">
        <f>D221+E221+F221+G221+H221+I221+J221+K221</f>
        <v>350</v>
      </c>
      <c r="D221" s="93"/>
      <c r="E221" s="93"/>
      <c r="F221" s="93"/>
      <c r="G221" s="93"/>
      <c r="H221" s="93"/>
      <c r="I221" s="93">
        <f>I222</f>
        <v>350</v>
      </c>
      <c r="J221" s="93"/>
      <c r="K221" s="93"/>
      <c r="L221" s="93"/>
      <c r="M221" s="93"/>
    </row>
    <row r="222" spans="1:13" s="90" customFormat="1" ht="12.75">
      <c r="A222" s="118">
        <v>3132</v>
      </c>
      <c r="B222" s="82" t="s">
        <v>158</v>
      </c>
      <c r="C222" s="94">
        <f>D222+E222+F222+G222+H222+I222+J222+K222</f>
        <v>350</v>
      </c>
      <c r="D222" s="94"/>
      <c r="E222" s="94"/>
      <c r="F222" s="94"/>
      <c r="G222" s="94"/>
      <c r="H222" s="94"/>
      <c r="I222" s="94">
        <v>350</v>
      </c>
      <c r="J222" s="94"/>
      <c r="K222" s="94"/>
      <c r="L222" s="94"/>
      <c r="M222" s="94"/>
    </row>
    <row r="223" spans="1:13" s="90" customFormat="1" ht="12.75">
      <c r="A223" s="117">
        <v>32</v>
      </c>
      <c r="B223" s="89" t="s">
        <v>18</v>
      </c>
      <c r="C223" s="93">
        <f>C224+C228+C233+C238</f>
        <v>43000</v>
      </c>
      <c r="D223" s="93">
        <f aca="true" t="shared" si="81" ref="D223:K223">D224+D228+D233+D238</f>
        <v>0</v>
      </c>
      <c r="E223" s="93">
        <f t="shared" si="81"/>
        <v>0</v>
      </c>
      <c r="F223" s="93">
        <f t="shared" si="81"/>
        <v>0</v>
      </c>
      <c r="G223" s="93">
        <f t="shared" si="81"/>
        <v>0</v>
      </c>
      <c r="H223" s="93">
        <f t="shared" si="81"/>
        <v>5000</v>
      </c>
      <c r="I223" s="93">
        <f>I224+I228+I233+I238</f>
        <v>38000</v>
      </c>
      <c r="J223" s="93">
        <f t="shared" si="81"/>
        <v>0</v>
      </c>
      <c r="K223" s="93">
        <f t="shared" si="81"/>
        <v>0</v>
      </c>
      <c r="L223" s="93">
        <f>C223</f>
        <v>43000</v>
      </c>
      <c r="M223" s="93">
        <f>C223</f>
        <v>43000</v>
      </c>
    </row>
    <row r="224" spans="1:13" s="90" customFormat="1" ht="12.75">
      <c r="A224" s="117">
        <v>321</v>
      </c>
      <c r="B224" s="89" t="s">
        <v>19</v>
      </c>
      <c r="C224" s="93">
        <f>SUM(C225+C226+C227)</f>
        <v>7000</v>
      </c>
      <c r="D224" s="93">
        <f aca="true" t="shared" si="82" ref="D224:M224">SUM(D225+D226)</f>
        <v>0</v>
      </c>
      <c r="E224" s="93">
        <f t="shared" si="82"/>
        <v>0</v>
      </c>
      <c r="F224" s="93">
        <f t="shared" si="82"/>
        <v>0</v>
      </c>
      <c r="G224" s="93">
        <f t="shared" si="82"/>
        <v>0</v>
      </c>
      <c r="H224" s="93">
        <f t="shared" si="82"/>
        <v>0</v>
      </c>
      <c r="I224" s="93">
        <f>SUM(I225+I226+I227)</f>
        <v>7000</v>
      </c>
      <c r="J224" s="93">
        <f t="shared" si="82"/>
        <v>0</v>
      </c>
      <c r="K224" s="93">
        <f>SUM(K225+K226)</f>
        <v>0</v>
      </c>
      <c r="L224" s="93">
        <f>SUM(L225+L226)</f>
        <v>0</v>
      </c>
      <c r="M224" s="93">
        <f t="shared" si="82"/>
        <v>0</v>
      </c>
    </row>
    <row r="225" spans="1:13" s="91" customFormat="1" ht="12.75">
      <c r="A225" s="118">
        <v>3211</v>
      </c>
      <c r="B225" s="82" t="s">
        <v>96</v>
      </c>
      <c r="C225" s="94">
        <f>D225+E225+F225+G225+H225+I225+J225</f>
        <v>4000</v>
      </c>
      <c r="D225" s="94"/>
      <c r="E225" s="94"/>
      <c r="F225" s="94"/>
      <c r="G225" s="94"/>
      <c r="H225" s="94"/>
      <c r="I225" s="94">
        <v>4000</v>
      </c>
      <c r="J225" s="94"/>
      <c r="K225" s="94"/>
      <c r="L225" s="94"/>
      <c r="M225" s="94"/>
    </row>
    <row r="226" spans="1:13" s="91" customFormat="1" ht="12.75">
      <c r="A226" s="118">
        <v>3213</v>
      </c>
      <c r="B226" s="82" t="s">
        <v>97</v>
      </c>
      <c r="C226" s="94">
        <f aca="true" t="shared" si="83" ref="C226:C232">D226+E226+F226+G226+H226+I226+J226</f>
        <v>2000</v>
      </c>
      <c r="D226" s="94"/>
      <c r="E226" s="94"/>
      <c r="F226" s="94"/>
      <c r="G226" s="94"/>
      <c r="H226" s="94"/>
      <c r="I226" s="94">
        <v>2000</v>
      </c>
      <c r="J226" s="94"/>
      <c r="K226" s="94"/>
      <c r="L226" s="94"/>
      <c r="M226" s="94"/>
    </row>
    <row r="227" spans="1:13" s="91" customFormat="1" ht="12.75">
      <c r="A227" s="118">
        <v>3214</v>
      </c>
      <c r="B227" s="82" t="s">
        <v>98</v>
      </c>
      <c r="C227" s="94">
        <f>D227+E227+F227+G227+H227+I227+J227+K227</f>
        <v>1000</v>
      </c>
      <c r="D227" s="94"/>
      <c r="E227" s="94"/>
      <c r="F227" s="94"/>
      <c r="G227" s="94"/>
      <c r="H227" s="94"/>
      <c r="I227" s="94">
        <v>1000</v>
      </c>
      <c r="J227" s="94"/>
      <c r="K227" s="94"/>
      <c r="L227" s="94"/>
      <c r="M227" s="94"/>
    </row>
    <row r="228" spans="1:13" s="91" customFormat="1" ht="12.75">
      <c r="A228" s="126">
        <v>322</v>
      </c>
      <c r="B228" s="88" t="s">
        <v>20</v>
      </c>
      <c r="C228" s="92">
        <f t="shared" si="83"/>
        <v>11500</v>
      </c>
      <c r="D228" s="92"/>
      <c r="E228" s="92"/>
      <c r="F228" s="92"/>
      <c r="G228" s="92"/>
      <c r="H228" s="92"/>
      <c r="I228" s="92">
        <f>SUM(I229:I232)</f>
        <v>11500</v>
      </c>
      <c r="J228" s="92"/>
      <c r="K228" s="92"/>
      <c r="L228" s="92"/>
      <c r="M228" s="92"/>
    </row>
    <row r="229" spans="1:13" s="91" customFormat="1" ht="12.75">
      <c r="A229" s="118">
        <v>3221</v>
      </c>
      <c r="B229" s="82" t="s">
        <v>159</v>
      </c>
      <c r="C229" s="94">
        <f t="shared" si="83"/>
        <v>2000</v>
      </c>
      <c r="D229" s="94"/>
      <c r="E229" s="94"/>
      <c r="F229" s="94"/>
      <c r="G229" s="94"/>
      <c r="H229" s="94"/>
      <c r="I229" s="94">
        <v>2000</v>
      </c>
      <c r="J229" s="94"/>
      <c r="K229" s="94"/>
      <c r="L229" s="94"/>
      <c r="M229" s="94"/>
    </row>
    <row r="230" spans="1:13" s="91" customFormat="1" ht="12.75">
      <c r="A230" s="118">
        <v>3222</v>
      </c>
      <c r="B230" s="82" t="s">
        <v>127</v>
      </c>
      <c r="C230" s="94">
        <f t="shared" si="83"/>
        <v>6000</v>
      </c>
      <c r="D230" s="94"/>
      <c r="E230" s="94"/>
      <c r="F230" s="94"/>
      <c r="G230" s="94"/>
      <c r="H230" s="94"/>
      <c r="I230" s="94">
        <v>6000</v>
      </c>
      <c r="J230" s="94"/>
      <c r="K230" s="94"/>
      <c r="L230" s="94"/>
      <c r="M230" s="94"/>
    </row>
    <row r="231" spans="1:13" s="91" customFormat="1" ht="12.75">
      <c r="A231" s="118">
        <v>3225</v>
      </c>
      <c r="B231" s="82" t="s">
        <v>160</v>
      </c>
      <c r="C231" s="94">
        <f t="shared" si="83"/>
        <v>500</v>
      </c>
      <c r="D231" s="94"/>
      <c r="E231" s="94"/>
      <c r="F231" s="94"/>
      <c r="G231" s="94"/>
      <c r="H231" s="94"/>
      <c r="I231" s="94">
        <v>500</v>
      </c>
      <c r="J231" s="94"/>
      <c r="K231" s="94"/>
      <c r="L231" s="94"/>
      <c r="M231" s="94"/>
    </row>
    <row r="232" spans="1:13" s="91" customFormat="1" ht="12.75">
      <c r="A232" s="118">
        <v>3227</v>
      </c>
      <c r="B232" s="82" t="s">
        <v>146</v>
      </c>
      <c r="C232" s="94">
        <f t="shared" si="83"/>
        <v>3000</v>
      </c>
      <c r="D232" s="94"/>
      <c r="E232" s="94"/>
      <c r="F232" s="94"/>
      <c r="G232" s="94"/>
      <c r="H232" s="94"/>
      <c r="I232" s="94">
        <v>3000</v>
      </c>
      <c r="J232" s="94"/>
      <c r="K232" s="94"/>
      <c r="L232" s="94"/>
      <c r="M232" s="94"/>
    </row>
    <row r="233" spans="1:13" s="90" customFormat="1" ht="12.75">
      <c r="A233" s="117">
        <v>323</v>
      </c>
      <c r="B233" s="89" t="s">
        <v>21</v>
      </c>
      <c r="C233" s="93">
        <f>SUM(C235+C236+C237+C234)</f>
        <v>7500</v>
      </c>
      <c r="D233" s="93">
        <f aca="true" t="shared" si="84" ref="D233:M233">SUM(D235+D237)</f>
        <v>0</v>
      </c>
      <c r="E233" s="93">
        <f t="shared" si="84"/>
        <v>0</v>
      </c>
      <c r="F233" s="93">
        <f t="shared" si="84"/>
        <v>0</v>
      </c>
      <c r="G233" s="93">
        <f t="shared" si="84"/>
        <v>0</v>
      </c>
      <c r="H233" s="93">
        <f t="shared" si="84"/>
        <v>0</v>
      </c>
      <c r="I233" s="93">
        <f>I234+I235+I236+I237</f>
        <v>7500</v>
      </c>
      <c r="J233" s="93">
        <f t="shared" si="84"/>
        <v>0</v>
      </c>
      <c r="K233" s="93">
        <f>SUM(K235+K237)</f>
        <v>0</v>
      </c>
      <c r="L233" s="93">
        <f>SUM(L235+L237)</f>
        <v>0</v>
      </c>
      <c r="M233" s="93">
        <f t="shared" si="84"/>
        <v>0</v>
      </c>
    </row>
    <row r="234" spans="1:13" s="90" customFormat="1" ht="12.75">
      <c r="A234" s="118">
        <v>3232</v>
      </c>
      <c r="B234" s="82" t="s">
        <v>193</v>
      </c>
      <c r="C234" s="94">
        <f>D234+E234+F234+G234+H234+I234+J234+K234</f>
        <v>500</v>
      </c>
      <c r="D234" s="93"/>
      <c r="E234" s="93"/>
      <c r="F234" s="93"/>
      <c r="G234" s="93"/>
      <c r="H234" s="93"/>
      <c r="I234" s="94">
        <v>500</v>
      </c>
      <c r="J234" s="93"/>
      <c r="K234" s="93"/>
      <c r="L234" s="93"/>
      <c r="M234" s="93"/>
    </row>
    <row r="235" spans="1:13" s="91" customFormat="1" ht="12.75">
      <c r="A235" s="118">
        <v>3237</v>
      </c>
      <c r="B235" s="82" t="s">
        <v>106</v>
      </c>
      <c r="C235" s="94">
        <f aca="true" t="shared" si="85" ref="C235:C240">D235+E235+F235+G235+H235+I235+J235+K235</f>
        <v>7000</v>
      </c>
      <c r="D235" s="94"/>
      <c r="E235" s="94"/>
      <c r="F235" s="94"/>
      <c r="G235" s="94"/>
      <c r="H235" s="94">
        <v>0</v>
      </c>
      <c r="I235" s="94">
        <v>7000</v>
      </c>
      <c r="J235" s="94"/>
      <c r="K235" s="94"/>
      <c r="L235" s="94"/>
      <c r="M235" s="94"/>
    </row>
    <row r="236" spans="1:13" s="91" customFormat="1" ht="12.75">
      <c r="A236" s="118">
        <v>3238</v>
      </c>
      <c r="B236" s="82" t="s">
        <v>107</v>
      </c>
      <c r="C236" s="94">
        <f t="shared" si="85"/>
        <v>0</v>
      </c>
      <c r="D236" s="94"/>
      <c r="E236" s="94"/>
      <c r="F236" s="94"/>
      <c r="G236" s="94"/>
      <c r="H236" s="94"/>
      <c r="I236" s="94">
        <v>0</v>
      </c>
      <c r="J236" s="94"/>
      <c r="K236" s="94"/>
      <c r="L236" s="94"/>
      <c r="M236" s="94"/>
    </row>
    <row r="237" spans="1:13" s="91" customFormat="1" ht="12.75">
      <c r="A237" s="118">
        <v>3239</v>
      </c>
      <c r="B237" s="82" t="s">
        <v>108</v>
      </c>
      <c r="C237" s="94">
        <f t="shared" si="85"/>
        <v>0</v>
      </c>
      <c r="D237" s="94"/>
      <c r="E237" s="94"/>
      <c r="F237" s="94"/>
      <c r="G237" s="94"/>
      <c r="H237" s="94">
        <v>0</v>
      </c>
      <c r="I237" s="94"/>
      <c r="J237" s="94"/>
      <c r="K237" s="94"/>
      <c r="L237" s="94"/>
      <c r="M237" s="94"/>
    </row>
    <row r="238" spans="1:13" s="91" customFormat="1" ht="25.5">
      <c r="A238" s="126">
        <v>329</v>
      </c>
      <c r="B238" s="88" t="s">
        <v>109</v>
      </c>
      <c r="C238" s="92">
        <f t="shared" si="85"/>
        <v>17000</v>
      </c>
      <c r="D238" s="92"/>
      <c r="E238" s="92"/>
      <c r="F238" s="92"/>
      <c r="G238" s="92"/>
      <c r="H238" s="92">
        <f>H239</f>
        <v>5000</v>
      </c>
      <c r="I238" s="92">
        <f>I239</f>
        <v>12000</v>
      </c>
      <c r="J238" s="92"/>
      <c r="K238" s="92"/>
      <c r="L238" s="92"/>
      <c r="M238" s="92"/>
    </row>
    <row r="239" spans="1:13" s="91" customFormat="1" ht="12.75">
      <c r="A239" s="118">
        <v>3299</v>
      </c>
      <c r="B239" s="82" t="s">
        <v>109</v>
      </c>
      <c r="C239" s="94">
        <f t="shared" si="85"/>
        <v>17000</v>
      </c>
      <c r="D239" s="94"/>
      <c r="E239" s="94"/>
      <c r="F239" s="94"/>
      <c r="G239" s="94"/>
      <c r="H239" s="94">
        <v>5000</v>
      </c>
      <c r="I239" s="94">
        <v>12000</v>
      </c>
      <c r="J239" s="94"/>
      <c r="K239" s="94"/>
      <c r="L239" s="94"/>
      <c r="M239" s="94"/>
    </row>
    <row r="240" spans="1:13" s="90" customFormat="1" ht="25.5">
      <c r="A240" s="117">
        <v>4</v>
      </c>
      <c r="B240" s="101" t="s">
        <v>24</v>
      </c>
      <c r="C240" s="92">
        <f t="shared" si="85"/>
        <v>12650</v>
      </c>
      <c r="D240" s="93">
        <f aca="true" t="shared" si="86" ref="D240:M240">SUM(D241)</f>
        <v>0</v>
      </c>
      <c r="E240" s="93">
        <f t="shared" si="86"/>
        <v>0</v>
      </c>
      <c r="F240" s="93">
        <f t="shared" si="86"/>
        <v>0</v>
      </c>
      <c r="G240" s="93">
        <f t="shared" si="86"/>
        <v>0</v>
      </c>
      <c r="H240" s="93">
        <f t="shared" si="86"/>
        <v>0</v>
      </c>
      <c r="I240" s="93">
        <f t="shared" si="86"/>
        <v>12650</v>
      </c>
      <c r="J240" s="93">
        <f t="shared" si="86"/>
        <v>0</v>
      </c>
      <c r="K240" s="93">
        <f t="shared" si="86"/>
        <v>0</v>
      </c>
      <c r="L240" s="93">
        <f t="shared" si="86"/>
        <v>12650</v>
      </c>
      <c r="M240" s="93">
        <f t="shared" si="86"/>
        <v>12650</v>
      </c>
    </row>
    <row r="241" spans="1:13" s="90" customFormat="1" ht="25.5">
      <c r="A241" s="117">
        <v>42</v>
      </c>
      <c r="B241" s="101" t="s">
        <v>124</v>
      </c>
      <c r="C241" s="93">
        <f>SUM(C242)</f>
        <v>12650</v>
      </c>
      <c r="D241" s="93">
        <f aca="true" t="shared" si="87" ref="D241:K241">SUM(D242)</f>
        <v>0</v>
      </c>
      <c r="E241" s="93">
        <f t="shared" si="87"/>
        <v>0</v>
      </c>
      <c r="F241" s="93">
        <f t="shared" si="87"/>
        <v>0</v>
      </c>
      <c r="G241" s="93">
        <f t="shared" si="87"/>
        <v>0</v>
      </c>
      <c r="H241" s="93">
        <f t="shared" si="87"/>
        <v>0</v>
      </c>
      <c r="I241" s="93">
        <f t="shared" si="87"/>
        <v>12650</v>
      </c>
      <c r="J241" s="93">
        <f t="shared" si="87"/>
        <v>0</v>
      </c>
      <c r="K241" s="93">
        <f t="shared" si="87"/>
        <v>0</v>
      </c>
      <c r="L241" s="93">
        <f>C241</f>
        <v>12650</v>
      </c>
      <c r="M241" s="93">
        <f>L241</f>
        <v>12650</v>
      </c>
    </row>
    <row r="242" spans="1:13" s="90" customFormat="1" ht="12.75">
      <c r="A242" s="117">
        <v>422</v>
      </c>
      <c r="B242" s="101" t="s">
        <v>125</v>
      </c>
      <c r="C242" s="93">
        <f>C243</f>
        <v>12650</v>
      </c>
      <c r="D242" s="93">
        <f aca="true" t="shared" si="88" ref="D242:M242">SUM(D244)</f>
        <v>0</v>
      </c>
      <c r="E242" s="93">
        <f t="shared" si="88"/>
        <v>0</v>
      </c>
      <c r="F242" s="93">
        <f t="shared" si="88"/>
        <v>0</v>
      </c>
      <c r="G242" s="93">
        <f t="shared" si="88"/>
        <v>0</v>
      </c>
      <c r="H242" s="93">
        <f t="shared" si="88"/>
        <v>0</v>
      </c>
      <c r="I242" s="93">
        <f>I243+I244</f>
        <v>12650</v>
      </c>
      <c r="J242" s="93">
        <f t="shared" si="88"/>
        <v>0</v>
      </c>
      <c r="K242" s="93">
        <f t="shared" si="88"/>
        <v>0</v>
      </c>
      <c r="L242" s="93">
        <f t="shared" si="88"/>
        <v>0</v>
      </c>
      <c r="M242" s="93">
        <f t="shared" si="88"/>
        <v>0</v>
      </c>
    </row>
    <row r="243" spans="1:13" s="90" customFormat="1" ht="12.75">
      <c r="A243" s="118">
        <v>4221</v>
      </c>
      <c r="B243" s="100" t="s">
        <v>130</v>
      </c>
      <c r="C243" s="94">
        <f>D243+E243+F243+G243+H243+I243+J243+K243</f>
        <v>12650</v>
      </c>
      <c r="D243" s="93"/>
      <c r="E243" s="93"/>
      <c r="F243" s="93"/>
      <c r="G243" s="93"/>
      <c r="H243" s="93"/>
      <c r="I243" s="94">
        <v>12650</v>
      </c>
      <c r="J243" s="93"/>
      <c r="K243" s="93"/>
      <c r="L243" s="93"/>
      <c r="M243" s="93"/>
    </row>
    <row r="244" spans="1:13" s="91" customFormat="1" ht="12.75">
      <c r="A244" s="118">
        <v>4226</v>
      </c>
      <c r="B244" s="100" t="s">
        <v>126</v>
      </c>
      <c r="C244" s="94">
        <v>0</v>
      </c>
      <c r="D244" s="94"/>
      <c r="E244" s="94"/>
      <c r="F244" s="94"/>
      <c r="G244" s="94"/>
      <c r="H244" s="94">
        <v>0</v>
      </c>
      <c r="I244" s="94"/>
      <c r="J244" s="94"/>
      <c r="K244" s="94"/>
      <c r="L244" s="94"/>
      <c r="M244" s="94"/>
    </row>
    <row r="245" spans="1:13" ht="51">
      <c r="A245" s="113" t="s">
        <v>58</v>
      </c>
      <c r="B245" s="97" t="s">
        <v>57</v>
      </c>
      <c r="C245" s="98">
        <f>SUM(C246)</f>
        <v>0</v>
      </c>
      <c r="D245" s="98">
        <f aca="true" t="shared" si="89" ref="D245:M248">SUM(D246)</f>
        <v>0</v>
      </c>
      <c r="E245" s="98">
        <f t="shared" si="89"/>
        <v>0</v>
      </c>
      <c r="F245" s="98">
        <f t="shared" si="89"/>
        <v>0</v>
      </c>
      <c r="G245" s="98">
        <f t="shared" si="89"/>
        <v>0</v>
      </c>
      <c r="H245" s="98">
        <f t="shared" si="89"/>
        <v>0</v>
      </c>
      <c r="I245" s="98">
        <f t="shared" si="89"/>
        <v>0</v>
      </c>
      <c r="J245" s="98">
        <f t="shared" si="89"/>
        <v>0</v>
      </c>
      <c r="K245" s="98">
        <f t="shared" si="89"/>
        <v>0</v>
      </c>
      <c r="L245" s="98">
        <f t="shared" si="89"/>
        <v>0</v>
      </c>
      <c r="M245" s="98">
        <f t="shared" si="89"/>
        <v>0</v>
      </c>
    </row>
    <row r="246" spans="1:13" s="90" customFormat="1" ht="12.75">
      <c r="A246" s="54">
        <v>3</v>
      </c>
      <c r="B246" s="88" t="s">
        <v>37</v>
      </c>
      <c r="C246" s="92">
        <f>SUM(C247)</f>
        <v>0</v>
      </c>
      <c r="D246" s="92">
        <f t="shared" si="89"/>
        <v>0</v>
      </c>
      <c r="E246" s="92">
        <f t="shared" si="89"/>
        <v>0</v>
      </c>
      <c r="F246" s="92">
        <f t="shared" si="89"/>
        <v>0</v>
      </c>
      <c r="G246" s="92">
        <f t="shared" si="89"/>
        <v>0</v>
      </c>
      <c r="H246" s="92">
        <f t="shared" si="89"/>
        <v>0</v>
      </c>
      <c r="I246" s="92">
        <f t="shared" si="89"/>
        <v>0</v>
      </c>
      <c r="J246" s="92">
        <f t="shared" si="89"/>
        <v>0</v>
      </c>
      <c r="K246" s="92">
        <f t="shared" si="89"/>
        <v>0</v>
      </c>
      <c r="L246" s="92">
        <f t="shared" si="89"/>
        <v>0</v>
      </c>
      <c r="M246" s="92">
        <f t="shared" si="89"/>
        <v>0</v>
      </c>
    </row>
    <row r="247" spans="1:13" s="90" customFormat="1" ht="12.75">
      <c r="A247" s="54">
        <v>32</v>
      </c>
      <c r="B247" s="88" t="s">
        <v>18</v>
      </c>
      <c r="C247" s="92">
        <f>SUM(C248)</f>
        <v>0</v>
      </c>
      <c r="D247" s="92">
        <f t="shared" si="89"/>
        <v>0</v>
      </c>
      <c r="E247" s="92">
        <f t="shared" si="89"/>
        <v>0</v>
      </c>
      <c r="F247" s="92">
        <f t="shared" si="89"/>
        <v>0</v>
      </c>
      <c r="G247" s="92">
        <f t="shared" si="89"/>
        <v>0</v>
      </c>
      <c r="H247" s="92">
        <f t="shared" si="89"/>
        <v>0</v>
      </c>
      <c r="I247" s="92">
        <f t="shared" si="89"/>
        <v>0</v>
      </c>
      <c r="J247" s="92">
        <f t="shared" si="89"/>
        <v>0</v>
      </c>
      <c r="K247" s="92">
        <f t="shared" si="89"/>
        <v>0</v>
      </c>
      <c r="L247" s="92">
        <f t="shared" si="89"/>
        <v>0</v>
      </c>
      <c r="M247" s="92">
        <f t="shared" si="89"/>
        <v>0</v>
      </c>
    </row>
    <row r="248" spans="1:13" s="90" customFormat="1" ht="25.5">
      <c r="A248" s="54">
        <v>329</v>
      </c>
      <c r="B248" s="88" t="s">
        <v>109</v>
      </c>
      <c r="C248" s="92">
        <f>SUM(C249)</f>
        <v>0</v>
      </c>
      <c r="D248" s="92">
        <f t="shared" si="89"/>
        <v>0</v>
      </c>
      <c r="E248" s="92">
        <f t="shared" si="89"/>
        <v>0</v>
      </c>
      <c r="F248" s="92">
        <f t="shared" si="89"/>
        <v>0</v>
      </c>
      <c r="G248" s="92">
        <f t="shared" si="89"/>
        <v>0</v>
      </c>
      <c r="H248" s="92">
        <f t="shared" si="89"/>
        <v>0</v>
      </c>
      <c r="I248" s="92">
        <f t="shared" si="89"/>
        <v>0</v>
      </c>
      <c r="J248" s="92">
        <f t="shared" si="89"/>
        <v>0</v>
      </c>
      <c r="K248" s="92">
        <f t="shared" si="89"/>
        <v>0</v>
      </c>
      <c r="L248" s="92">
        <f t="shared" si="89"/>
        <v>0</v>
      </c>
      <c r="M248" s="92">
        <f t="shared" si="89"/>
        <v>0</v>
      </c>
    </row>
    <row r="249" spans="1:13" ht="12.75">
      <c r="A249" s="114">
        <v>3299</v>
      </c>
      <c r="B249" s="82" t="s">
        <v>109</v>
      </c>
      <c r="C249" s="94">
        <v>0</v>
      </c>
      <c r="D249" s="94"/>
      <c r="E249" s="94">
        <v>0</v>
      </c>
      <c r="F249" s="94"/>
      <c r="G249" s="94"/>
      <c r="H249" s="94"/>
      <c r="I249" s="94"/>
      <c r="J249" s="94"/>
      <c r="K249" s="94"/>
      <c r="L249" s="94"/>
      <c r="M249" s="94"/>
    </row>
    <row r="250" spans="1:13" ht="51">
      <c r="A250" s="113" t="s">
        <v>59</v>
      </c>
      <c r="B250" s="97" t="s">
        <v>79</v>
      </c>
      <c r="C250" s="98">
        <f>SUM(C251)</f>
        <v>599090</v>
      </c>
      <c r="D250" s="98">
        <f aca="true" t="shared" si="90" ref="D250:M250">SUM(D251)</f>
        <v>0</v>
      </c>
      <c r="E250" s="98">
        <f t="shared" si="90"/>
        <v>0</v>
      </c>
      <c r="F250" s="98">
        <f t="shared" si="90"/>
        <v>0</v>
      </c>
      <c r="G250" s="98">
        <f t="shared" si="90"/>
        <v>166500</v>
      </c>
      <c r="H250" s="98">
        <f t="shared" si="90"/>
        <v>432590</v>
      </c>
      <c r="I250" s="98">
        <f t="shared" si="90"/>
        <v>0</v>
      </c>
      <c r="J250" s="98">
        <f t="shared" si="90"/>
        <v>0</v>
      </c>
      <c r="K250" s="98">
        <f t="shared" si="90"/>
        <v>0</v>
      </c>
      <c r="L250" s="98">
        <f t="shared" si="90"/>
        <v>599090</v>
      </c>
      <c r="M250" s="98">
        <f t="shared" si="90"/>
        <v>599090</v>
      </c>
    </row>
    <row r="251" spans="1:13" s="90" customFormat="1" ht="12.75">
      <c r="A251" s="54">
        <v>3</v>
      </c>
      <c r="B251" s="88" t="s">
        <v>37</v>
      </c>
      <c r="C251" s="92">
        <f>D251+E251+F251+G251+H251+I251+J251+K251</f>
        <v>599090</v>
      </c>
      <c r="D251" s="92">
        <f aca="true" t="shared" si="91" ref="D251:M251">SUM(D252+D259)</f>
        <v>0</v>
      </c>
      <c r="E251" s="92">
        <f t="shared" si="91"/>
        <v>0</v>
      </c>
      <c r="F251" s="92">
        <f t="shared" si="91"/>
        <v>0</v>
      </c>
      <c r="G251" s="92">
        <f t="shared" si="91"/>
        <v>166500</v>
      </c>
      <c r="H251" s="92">
        <f t="shared" si="91"/>
        <v>432590</v>
      </c>
      <c r="I251" s="92">
        <f t="shared" si="91"/>
        <v>0</v>
      </c>
      <c r="J251" s="92">
        <f t="shared" si="91"/>
        <v>0</v>
      </c>
      <c r="K251" s="92">
        <f>SUM(K252+K259)</f>
        <v>0</v>
      </c>
      <c r="L251" s="92">
        <f>SUM(L252+L259)</f>
        <v>599090</v>
      </c>
      <c r="M251" s="92">
        <f t="shared" si="91"/>
        <v>599090</v>
      </c>
    </row>
    <row r="252" spans="1:13" s="90" customFormat="1" ht="12.75">
      <c r="A252" s="54">
        <v>31</v>
      </c>
      <c r="B252" s="88" t="s">
        <v>14</v>
      </c>
      <c r="C252" s="92">
        <f aca="true" t="shared" si="92" ref="C252:C270">D252+E252+F252+G252+H252+I252+J252+K252</f>
        <v>423790</v>
      </c>
      <c r="D252" s="92">
        <f aca="true" t="shared" si="93" ref="D252:J252">SUM(D253+D255+D257)</f>
        <v>0</v>
      </c>
      <c r="E252" s="92">
        <f t="shared" si="93"/>
        <v>0</v>
      </c>
      <c r="F252" s="92">
        <f t="shared" si="93"/>
        <v>0</v>
      </c>
      <c r="G252" s="92">
        <f t="shared" si="93"/>
        <v>0</v>
      </c>
      <c r="H252" s="92">
        <f t="shared" si="93"/>
        <v>423790</v>
      </c>
      <c r="I252" s="92">
        <f t="shared" si="93"/>
        <v>0</v>
      </c>
      <c r="J252" s="92">
        <f t="shared" si="93"/>
        <v>0</v>
      </c>
      <c r="K252" s="92">
        <f>SUM(K253+K255+K257)</f>
        <v>0</v>
      </c>
      <c r="L252" s="92">
        <f>C252</f>
        <v>423790</v>
      </c>
      <c r="M252" s="92">
        <f>L252</f>
        <v>423790</v>
      </c>
    </row>
    <row r="253" spans="1:13" s="90" customFormat="1" ht="12.75">
      <c r="A253" s="54">
        <v>311</v>
      </c>
      <c r="B253" s="88" t="s">
        <v>15</v>
      </c>
      <c r="C253" s="92">
        <f t="shared" si="92"/>
        <v>370711</v>
      </c>
      <c r="D253" s="92">
        <f aca="true" t="shared" si="94" ref="D253:M253">SUM(D254)</f>
        <v>0</v>
      </c>
      <c r="E253" s="92">
        <f t="shared" si="94"/>
        <v>0</v>
      </c>
      <c r="F253" s="92">
        <f t="shared" si="94"/>
        <v>0</v>
      </c>
      <c r="G253" s="92">
        <f t="shared" si="94"/>
        <v>0</v>
      </c>
      <c r="H253" s="92">
        <f t="shared" si="94"/>
        <v>370711</v>
      </c>
      <c r="I253" s="92">
        <f t="shared" si="94"/>
        <v>0</v>
      </c>
      <c r="J253" s="92">
        <f t="shared" si="94"/>
        <v>0</v>
      </c>
      <c r="K253" s="92">
        <f t="shared" si="94"/>
        <v>0</v>
      </c>
      <c r="L253" s="92">
        <f t="shared" si="94"/>
        <v>0</v>
      </c>
      <c r="M253" s="92">
        <f t="shared" si="94"/>
        <v>0</v>
      </c>
    </row>
    <row r="254" spans="1:13" ht="12.75">
      <c r="A254" s="114">
        <v>3111</v>
      </c>
      <c r="B254" s="82" t="s">
        <v>123</v>
      </c>
      <c r="C254" s="94">
        <f t="shared" si="92"/>
        <v>370711</v>
      </c>
      <c r="D254" s="94"/>
      <c r="E254" s="94"/>
      <c r="F254" s="94"/>
      <c r="G254" s="94"/>
      <c r="H254" s="94">
        <v>370711</v>
      </c>
      <c r="I254" s="94"/>
      <c r="J254" s="94"/>
      <c r="K254" s="94"/>
      <c r="L254" s="94"/>
      <c r="M254" s="94"/>
    </row>
    <row r="255" spans="1:13" s="90" customFormat="1" ht="12.75">
      <c r="A255" s="54">
        <v>312</v>
      </c>
      <c r="B255" s="88" t="s">
        <v>16</v>
      </c>
      <c r="C255" s="92">
        <f t="shared" si="92"/>
        <v>12763</v>
      </c>
      <c r="D255" s="92">
        <f aca="true" t="shared" si="95" ref="D255:M255">SUM(D256)</f>
        <v>0</v>
      </c>
      <c r="E255" s="92">
        <f t="shared" si="95"/>
        <v>0</v>
      </c>
      <c r="F255" s="92">
        <f t="shared" si="95"/>
        <v>0</v>
      </c>
      <c r="G255" s="92">
        <f t="shared" si="95"/>
        <v>0</v>
      </c>
      <c r="H255" s="92">
        <f t="shared" si="95"/>
        <v>12763</v>
      </c>
      <c r="I255" s="92">
        <f t="shared" si="95"/>
        <v>0</v>
      </c>
      <c r="J255" s="92">
        <f t="shared" si="95"/>
        <v>0</v>
      </c>
      <c r="K255" s="92">
        <f t="shared" si="95"/>
        <v>0</v>
      </c>
      <c r="L255" s="92">
        <f t="shared" si="95"/>
        <v>0</v>
      </c>
      <c r="M255" s="92">
        <f t="shared" si="95"/>
        <v>0</v>
      </c>
    </row>
    <row r="256" spans="1:13" ht="12.75">
      <c r="A256" s="114">
        <v>3121</v>
      </c>
      <c r="B256" s="82" t="s">
        <v>16</v>
      </c>
      <c r="C256" s="94">
        <f t="shared" si="92"/>
        <v>12763</v>
      </c>
      <c r="D256" s="94"/>
      <c r="E256" s="94"/>
      <c r="F256" s="94"/>
      <c r="G256" s="94"/>
      <c r="H256" s="94">
        <v>12763</v>
      </c>
      <c r="I256" s="94"/>
      <c r="J256" s="94"/>
      <c r="K256" s="94"/>
      <c r="L256" s="94"/>
      <c r="M256" s="94"/>
    </row>
    <row r="257" spans="1:13" s="90" customFormat="1" ht="12.75">
      <c r="A257" s="54">
        <v>313</v>
      </c>
      <c r="B257" s="88" t="s">
        <v>17</v>
      </c>
      <c r="C257" s="94">
        <f t="shared" si="92"/>
        <v>40316</v>
      </c>
      <c r="D257" s="92">
        <f aca="true" t="shared" si="96" ref="D257:M257">SUM(D258)</f>
        <v>0</v>
      </c>
      <c r="E257" s="92">
        <f t="shared" si="96"/>
        <v>0</v>
      </c>
      <c r="F257" s="92">
        <f t="shared" si="96"/>
        <v>0</v>
      </c>
      <c r="G257" s="92">
        <f t="shared" si="96"/>
        <v>0</v>
      </c>
      <c r="H257" s="92">
        <f t="shared" si="96"/>
        <v>40316</v>
      </c>
      <c r="I257" s="92">
        <f t="shared" si="96"/>
        <v>0</v>
      </c>
      <c r="J257" s="92">
        <f t="shared" si="96"/>
        <v>0</v>
      </c>
      <c r="K257" s="92">
        <f t="shared" si="96"/>
        <v>0</v>
      </c>
      <c r="L257" s="92">
        <f t="shared" si="96"/>
        <v>0</v>
      </c>
      <c r="M257" s="92">
        <f t="shared" si="96"/>
        <v>0</v>
      </c>
    </row>
    <row r="258" spans="1:13" ht="25.5">
      <c r="A258" s="114">
        <v>3132</v>
      </c>
      <c r="B258" s="82" t="s">
        <v>120</v>
      </c>
      <c r="C258" s="94">
        <f t="shared" si="92"/>
        <v>40316</v>
      </c>
      <c r="D258" s="94"/>
      <c r="E258" s="94"/>
      <c r="F258" s="94"/>
      <c r="G258" s="94"/>
      <c r="H258" s="94">
        <v>40316</v>
      </c>
      <c r="I258" s="94"/>
      <c r="J258" s="94"/>
      <c r="K258" s="94"/>
      <c r="L258" s="94"/>
      <c r="M258" s="94"/>
    </row>
    <row r="259" spans="1:13" s="90" customFormat="1" ht="12.75">
      <c r="A259" s="54">
        <v>32</v>
      </c>
      <c r="B259" s="88" t="s">
        <v>18</v>
      </c>
      <c r="C259" s="92">
        <f t="shared" si="92"/>
        <v>175300</v>
      </c>
      <c r="D259" s="92">
        <f aca="true" t="shared" si="97" ref="D259:J259">SUM(D260+D264+D268)</f>
        <v>0</v>
      </c>
      <c r="E259" s="92">
        <f t="shared" si="97"/>
        <v>0</v>
      </c>
      <c r="F259" s="92">
        <f t="shared" si="97"/>
        <v>0</v>
      </c>
      <c r="G259" s="92">
        <f t="shared" si="97"/>
        <v>166500</v>
      </c>
      <c r="H259" s="92">
        <f t="shared" si="97"/>
        <v>8800</v>
      </c>
      <c r="I259" s="92">
        <f t="shared" si="97"/>
        <v>0</v>
      </c>
      <c r="J259" s="92">
        <f t="shared" si="97"/>
        <v>0</v>
      </c>
      <c r="K259" s="92">
        <f>SUM(K260+K264+K268)</f>
        <v>0</v>
      </c>
      <c r="L259" s="92">
        <f>C259</f>
        <v>175300</v>
      </c>
      <c r="M259" s="92">
        <f>C259</f>
        <v>175300</v>
      </c>
    </row>
    <row r="260" spans="1:13" s="90" customFormat="1" ht="12.75">
      <c r="A260" s="54">
        <v>321</v>
      </c>
      <c r="B260" s="88" t="s">
        <v>19</v>
      </c>
      <c r="C260" s="92">
        <f t="shared" si="92"/>
        <v>10300</v>
      </c>
      <c r="D260" s="92">
        <f aca="true" t="shared" si="98" ref="D260:M260">SUM(D262)</f>
        <v>0</v>
      </c>
      <c r="E260" s="92">
        <f t="shared" si="98"/>
        <v>0</v>
      </c>
      <c r="F260" s="92">
        <f t="shared" si="98"/>
        <v>0</v>
      </c>
      <c r="G260" s="92">
        <f>G261+G262+G263</f>
        <v>1500</v>
      </c>
      <c r="H260" s="92">
        <f t="shared" si="98"/>
        <v>8800</v>
      </c>
      <c r="I260" s="92">
        <f t="shared" si="98"/>
        <v>0</v>
      </c>
      <c r="J260" s="92">
        <f t="shared" si="98"/>
        <v>0</v>
      </c>
      <c r="K260" s="92">
        <f t="shared" si="98"/>
        <v>0</v>
      </c>
      <c r="L260" s="92">
        <f t="shared" si="98"/>
        <v>0</v>
      </c>
      <c r="M260" s="92">
        <f t="shared" si="98"/>
        <v>0</v>
      </c>
    </row>
    <row r="261" spans="1:13" s="90" customFormat="1" ht="12.75">
      <c r="A261" s="114">
        <v>3211</v>
      </c>
      <c r="B261" s="82" t="s">
        <v>96</v>
      </c>
      <c r="C261" s="94">
        <f t="shared" si="92"/>
        <v>1000</v>
      </c>
      <c r="D261" s="94"/>
      <c r="E261" s="94"/>
      <c r="F261" s="94"/>
      <c r="G261" s="94">
        <v>1000</v>
      </c>
      <c r="H261" s="94"/>
      <c r="I261" s="94"/>
      <c r="J261" s="94"/>
      <c r="K261" s="94"/>
      <c r="L261" s="94"/>
      <c r="M261" s="94"/>
    </row>
    <row r="262" spans="1:13" ht="25.5">
      <c r="A262" s="114">
        <v>3212</v>
      </c>
      <c r="B262" s="82" t="s">
        <v>121</v>
      </c>
      <c r="C262" s="94">
        <f t="shared" si="92"/>
        <v>8800</v>
      </c>
      <c r="D262" s="94"/>
      <c r="E262" s="94"/>
      <c r="F262" s="94"/>
      <c r="G262" s="94"/>
      <c r="H262" s="94">
        <v>8800</v>
      </c>
      <c r="I262" s="94"/>
      <c r="J262" s="94"/>
      <c r="K262" s="94"/>
      <c r="L262" s="94"/>
      <c r="M262" s="94"/>
    </row>
    <row r="263" spans="1:13" ht="12.75">
      <c r="A263" s="114">
        <v>3214</v>
      </c>
      <c r="B263" s="82" t="s">
        <v>98</v>
      </c>
      <c r="C263" s="94">
        <f>D263+E263+F263+G263+H263+I263+J263+K263</f>
        <v>500</v>
      </c>
      <c r="D263" s="94"/>
      <c r="E263" s="94"/>
      <c r="F263" s="94"/>
      <c r="G263" s="94">
        <v>500</v>
      </c>
      <c r="H263" s="94"/>
      <c r="I263" s="94"/>
      <c r="J263" s="94"/>
      <c r="K263" s="94"/>
      <c r="L263" s="94"/>
      <c r="M263" s="94"/>
    </row>
    <row r="264" spans="1:13" s="90" customFormat="1" ht="12" customHeight="1">
      <c r="A264" s="54">
        <v>322</v>
      </c>
      <c r="B264" s="88" t="s">
        <v>20</v>
      </c>
      <c r="C264" s="92">
        <f t="shared" si="92"/>
        <v>165000</v>
      </c>
      <c r="D264" s="92">
        <f aca="true" t="shared" si="99" ref="D264:M264">SUM(D265+D266)</f>
        <v>0</v>
      </c>
      <c r="E264" s="92">
        <f t="shared" si="99"/>
        <v>0</v>
      </c>
      <c r="F264" s="92">
        <f t="shared" si="99"/>
        <v>0</v>
      </c>
      <c r="G264" s="92">
        <f>SUM(G265+G266+G267)</f>
        <v>165000</v>
      </c>
      <c r="H264" s="92">
        <f t="shared" si="99"/>
        <v>0</v>
      </c>
      <c r="I264" s="92">
        <f t="shared" si="99"/>
        <v>0</v>
      </c>
      <c r="J264" s="92">
        <f t="shared" si="99"/>
        <v>0</v>
      </c>
      <c r="K264" s="92">
        <f>SUM(K265+K266)</f>
        <v>0</v>
      </c>
      <c r="L264" s="92">
        <f>SUM(L265+L266)</f>
        <v>0</v>
      </c>
      <c r="M264" s="92">
        <f t="shared" si="99"/>
        <v>0</v>
      </c>
    </row>
    <row r="265" spans="1:13" ht="12.75" customHeight="1">
      <c r="A265" s="114">
        <v>3221</v>
      </c>
      <c r="B265" s="82" t="s">
        <v>151</v>
      </c>
      <c r="C265" s="94">
        <f t="shared" si="92"/>
        <v>15900</v>
      </c>
      <c r="D265" s="94"/>
      <c r="E265" s="94"/>
      <c r="F265" s="94"/>
      <c r="G265" s="94">
        <v>15900</v>
      </c>
      <c r="H265" s="94"/>
      <c r="I265" s="94"/>
      <c r="J265" s="94"/>
      <c r="K265" s="94"/>
      <c r="L265" s="94"/>
      <c r="M265" s="94"/>
    </row>
    <row r="266" spans="1:13" ht="12.75">
      <c r="A266" s="114">
        <v>3222</v>
      </c>
      <c r="B266" s="82" t="s">
        <v>127</v>
      </c>
      <c r="C266" s="94">
        <f t="shared" si="92"/>
        <v>142100</v>
      </c>
      <c r="D266" s="94"/>
      <c r="E266" s="94"/>
      <c r="F266" s="94"/>
      <c r="G266" s="94">
        <v>142100</v>
      </c>
      <c r="H266" s="94"/>
      <c r="I266" s="94"/>
      <c r="J266" s="94"/>
      <c r="K266" s="94"/>
      <c r="L266" s="94"/>
      <c r="M266" s="94"/>
    </row>
    <row r="267" spans="1:13" ht="12.75">
      <c r="A267" s="114">
        <v>3225</v>
      </c>
      <c r="B267" s="82" t="s">
        <v>141</v>
      </c>
      <c r="C267" s="94">
        <f t="shared" si="92"/>
        <v>7000</v>
      </c>
      <c r="D267" s="94"/>
      <c r="E267" s="94"/>
      <c r="F267" s="94"/>
      <c r="G267" s="94">
        <v>7000</v>
      </c>
      <c r="H267" s="94"/>
      <c r="I267" s="94"/>
      <c r="J267" s="94"/>
      <c r="K267" s="94"/>
      <c r="L267" s="94"/>
      <c r="M267" s="94"/>
    </row>
    <row r="268" spans="1:13" s="90" customFormat="1" ht="12.75">
      <c r="A268" s="54">
        <v>323</v>
      </c>
      <c r="B268" s="88" t="s">
        <v>21</v>
      </c>
      <c r="C268" s="92">
        <f t="shared" si="92"/>
        <v>0</v>
      </c>
      <c r="D268" s="92">
        <f aca="true" t="shared" si="100" ref="D268:M268">SUM(D269+D270)</f>
        <v>0</v>
      </c>
      <c r="E268" s="92">
        <f t="shared" si="100"/>
        <v>0</v>
      </c>
      <c r="F268" s="92">
        <f t="shared" si="100"/>
        <v>0</v>
      </c>
      <c r="G268" s="92">
        <f t="shared" si="100"/>
        <v>0</v>
      </c>
      <c r="H268" s="92">
        <f t="shared" si="100"/>
        <v>0</v>
      </c>
      <c r="I268" s="92">
        <f t="shared" si="100"/>
        <v>0</v>
      </c>
      <c r="J268" s="92">
        <f t="shared" si="100"/>
        <v>0</v>
      </c>
      <c r="K268" s="92">
        <f>SUM(K269+K270)</f>
        <v>0</v>
      </c>
      <c r="L268" s="92">
        <f>SUM(L269+L270)</f>
        <v>0</v>
      </c>
      <c r="M268" s="92">
        <f t="shared" si="100"/>
        <v>0</v>
      </c>
    </row>
    <row r="269" spans="1:13" ht="12.75">
      <c r="A269" s="114">
        <v>3236</v>
      </c>
      <c r="B269" s="82" t="s">
        <v>105</v>
      </c>
      <c r="C269" s="94">
        <f t="shared" si="92"/>
        <v>0</v>
      </c>
      <c r="D269" s="94"/>
      <c r="E269" s="94"/>
      <c r="F269" s="94"/>
      <c r="G269" s="94">
        <v>0</v>
      </c>
      <c r="H269" s="94"/>
      <c r="I269" s="94"/>
      <c r="J269" s="94"/>
      <c r="K269" s="94"/>
      <c r="L269" s="94"/>
      <c r="M269" s="94"/>
    </row>
    <row r="270" spans="1:13" ht="12.75">
      <c r="A270" s="114">
        <v>3237</v>
      </c>
      <c r="B270" s="82" t="s">
        <v>106</v>
      </c>
      <c r="C270" s="94">
        <f t="shared" si="92"/>
        <v>0</v>
      </c>
      <c r="D270" s="94"/>
      <c r="E270" s="94"/>
      <c r="F270" s="94"/>
      <c r="G270" s="94"/>
      <c r="H270" s="94">
        <v>0</v>
      </c>
      <c r="I270" s="94"/>
      <c r="J270" s="94"/>
      <c r="K270" s="94"/>
      <c r="L270" s="94"/>
      <c r="M270" s="94"/>
    </row>
    <row r="271" spans="1:13" ht="51">
      <c r="A271" s="113" t="s">
        <v>80</v>
      </c>
      <c r="B271" s="97" t="s">
        <v>61</v>
      </c>
      <c r="C271" s="98">
        <f>SUM(C272)</f>
        <v>0</v>
      </c>
      <c r="D271" s="98">
        <f aca="true" t="shared" si="101" ref="D271:M274">SUM(D272)</f>
        <v>0</v>
      </c>
      <c r="E271" s="98">
        <f t="shared" si="101"/>
        <v>0</v>
      </c>
      <c r="F271" s="98">
        <f t="shared" si="101"/>
        <v>0</v>
      </c>
      <c r="G271" s="98">
        <f t="shared" si="101"/>
        <v>0</v>
      </c>
      <c r="H271" s="98">
        <f t="shared" si="101"/>
        <v>0</v>
      </c>
      <c r="I271" s="98">
        <f t="shared" si="101"/>
        <v>0</v>
      </c>
      <c r="J271" s="98">
        <f t="shared" si="101"/>
        <v>0</v>
      </c>
      <c r="K271" s="98">
        <f t="shared" si="101"/>
        <v>0</v>
      </c>
      <c r="L271" s="98">
        <f t="shared" si="101"/>
        <v>0</v>
      </c>
      <c r="M271" s="98">
        <f t="shared" si="101"/>
        <v>0</v>
      </c>
    </row>
    <row r="272" spans="1:13" s="90" customFormat="1" ht="12.75">
      <c r="A272" s="54">
        <v>3</v>
      </c>
      <c r="B272" s="88" t="s">
        <v>37</v>
      </c>
      <c r="C272" s="92">
        <f>SUM(C273)</f>
        <v>0</v>
      </c>
      <c r="D272" s="92">
        <f t="shared" si="101"/>
        <v>0</v>
      </c>
      <c r="E272" s="92">
        <f t="shared" si="101"/>
        <v>0</v>
      </c>
      <c r="F272" s="92">
        <f t="shared" si="101"/>
        <v>0</v>
      </c>
      <c r="G272" s="92">
        <f t="shared" si="101"/>
        <v>0</v>
      </c>
      <c r="H272" s="92">
        <f t="shared" si="101"/>
        <v>0</v>
      </c>
      <c r="I272" s="92">
        <f t="shared" si="101"/>
        <v>0</v>
      </c>
      <c r="J272" s="92">
        <f t="shared" si="101"/>
        <v>0</v>
      </c>
      <c r="K272" s="92">
        <f t="shared" si="101"/>
        <v>0</v>
      </c>
      <c r="L272" s="92">
        <f t="shared" si="101"/>
        <v>0</v>
      </c>
      <c r="M272" s="92">
        <f t="shared" si="101"/>
        <v>0</v>
      </c>
    </row>
    <row r="273" spans="1:13" s="90" customFormat="1" ht="12.75">
      <c r="A273" s="54">
        <v>32</v>
      </c>
      <c r="B273" s="88" t="s">
        <v>18</v>
      </c>
      <c r="C273" s="92">
        <f aca="true" t="shared" si="102" ref="C273:M273">SUM(C274+C276)</f>
        <v>0</v>
      </c>
      <c r="D273" s="92">
        <f t="shared" si="102"/>
        <v>0</v>
      </c>
      <c r="E273" s="92">
        <f t="shared" si="102"/>
        <v>0</v>
      </c>
      <c r="F273" s="92">
        <f t="shared" si="102"/>
        <v>0</v>
      </c>
      <c r="G273" s="92">
        <f t="shared" si="102"/>
        <v>0</v>
      </c>
      <c r="H273" s="92">
        <f t="shared" si="102"/>
        <v>0</v>
      </c>
      <c r="I273" s="92">
        <f t="shared" si="102"/>
        <v>0</v>
      </c>
      <c r="J273" s="92">
        <f t="shared" si="102"/>
        <v>0</v>
      </c>
      <c r="K273" s="92">
        <f>SUM(K274+K276)</f>
        <v>0</v>
      </c>
      <c r="L273" s="92">
        <f>SUM(L274+L276)</f>
        <v>0</v>
      </c>
      <c r="M273" s="92">
        <f t="shared" si="102"/>
        <v>0</v>
      </c>
    </row>
    <row r="274" spans="1:13" s="90" customFormat="1" ht="12.75">
      <c r="A274" s="54">
        <v>321</v>
      </c>
      <c r="B274" s="88" t="s">
        <v>19</v>
      </c>
      <c r="C274" s="92">
        <f>SUM(C275)</f>
        <v>0</v>
      </c>
      <c r="D274" s="92">
        <f t="shared" si="101"/>
        <v>0</v>
      </c>
      <c r="E274" s="92">
        <f t="shared" si="101"/>
        <v>0</v>
      </c>
      <c r="F274" s="92">
        <f t="shared" si="101"/>
        <v>0</v>
      </c>
      <c r="G274" s="92">
        <f t="shared" si="101"/>
        <v>0</v>
      </c>
      <c r="H274" s="92">
        <f t="shared" si="101"/>
        <v>0</v>
      </c>
      <c r="I274" s="92">
        <f t="shared" si="101"/>
        <v>0</v>
      </c>
      <c r="J274" s="92">
        <f t="shared" si="101"/>
        <v>0</v>
      </c>
      <c r="K274" s="92">
        <f t="shared" si="101"/>
        <v>0</v>
      </c>
      <c r="L274" s="92">
        <f t="shared" si="101"/>
        <v>0</v>
      </c>
      <c r="M274" s="92">
        <f t="shared" si="101"/>
        <v>0</v>
      </c>
    </row>
    <row r="275" spans="1:13" s="91" customFormat="1" ht="12.75">
      <c r="A275" s="119">
        <v>3211</v>
      </c>
      <c r="B275" s="102" t="s">
        <v>96</v>
      </c>
      <c r="C275" s="103"/>
      <c r="D275" s="103"/>
      <c r="E275" s="103"/>
      <c r="F275" s="103"/>
      <c r="G275" s="103"/>
      <c r="H275" s="103">
        <v>0</v>
      </c>
      <c r="I275" s="103"/>
      <c r="J275" s="103"/>
      <c r="K275" s="103"/>
      <c r="L275" s="103"/>
      <c r="M275" s="103"/>
    </row>
    <row r="276" spans="1:13" s="90" customFormat="1" ht="25.5">
      <c r="A276" s="54">
        <v>329</v>
      </c>
      <c r="B276" s="88" t="s">
        <v>109</v>
      </c>
      <c r="C276" s="92">
        <f>SUM(C277)</f>
        <v>0</v>
      </c>
      <c r="D276" s="92">
        <f aca="true" t="shared" si="103" ref="D276:M276">SUM(D277)</f>
        <v>0</v>
      </c>
      <c r="E276" s="92">
        <f t="shared" si="103"/>
        <v>0</v>
      </c>
      <c r="F276" s="92">
        <f t="shared" si="103"/>
        <v>0</v>
      </c>
      <c r="G276" s="92">
        <f t="shared" si="103"/>
        <v>0</v>
      </c>
      <c r="H276" s="92">
        <f t="shared" si="103"/>
        <v>0</v>
      </c>
      <c r="I276" s="92">
        <f t="shared" si="103"/>
        <v>0</v>
      </c>
      <c r="J276" s="92">
        <f t="shared" si="103"/>
        <v>0</v>
      </c>
      <c r="K276" s="92">
        <f t="shared" si="103"/>
        <v>0</v>
      </c>
      <c r="L276" s="92">
        <f t="shared" si="103"/>
        <v>0</v>
      </c>
      <c r="M276" s="92">
        <f t="shared" si="103"/>
        <v>0</v>
      </c>
    </row>
    <row r="277" spans="1:13" ht="12.75">
      <c r="A277" s="114">
        <v>3299</v>
      </c>
      <c r="B277" s="82" t="s">
        <v>109</v>
      </c>
      <c r="C277" s="94"/>
      <c r="D277" s="94"/>
      <c r="E277" s="94"/>
      <c r="F277" s="94"/>
      <c r="G277" s="94"/>
      <c r="H277" s="94">
        <v>0</v>
      </c>
      <c r="I277" s="94"/>
      <c r="J277" s="94"/>
      <c r="K277" s="94"/>
      <c r="L277" s="94"/>
      <c r="M277" s="94"/>
    </row>
    <row r="278" spans="1:13" ht="51">
      <c r="A278" s="113" t="s">
        <v>81</v>
      </c>
      <c r="B278" s="97" t="s">
        <v>82</v>
      </c>
      <c r="C278" s="98">
        <f>SUM(C279)</f>
        <v>0</v>
      </c>
      <c r="D278" s="98">
        <f aca="true" t="shared" si="104" ref="D278:M281">SUM(D279)</f>
        <v>0</v>
      </c>
      <c r="E278" s="98">
        <f t="shared" si="104"/>
        <v>0</v>
      </c>
      <c r="F278" s="98">
        <f t="shared" si="104"/>
        <v>0</v>
      </c>
      <c r="G278" s="98">
        <f t="shared" si="104"/>
        <v>0</v>
      </c>
      <c r="H278" s="98">
        <f t="shared" si="104"/>
        <v>0</v>
      </c>
      <c r="I278" s="98">
        <f t="shared" si="104"/>
        <v>0</v>
      </c>
      <c r="J278" s="98">
        <f t="shared" si="104"/>
        <v>0</v>
      </c>
      <c r="K278" s="98">
        <f t="shared" si="104"/>
        <v>0</v>
      </c>
      <c r="L278" s="98">
        <f t="shared" si="104"/>
        <v>0</v>
      </c>
      <c r="M278" s="98">
        <f t="shared" si="104"/>
        <v>0</v>
      </c>
    </row>
    <row r="279" spans="1:13" s="90" customFormat="1" ht="12.75">
      <c r="A279" s="54">
        <v>3</v>
      </c>
      <c r="B279" s="88" t="s">
        <v>37</v>
      </c>
      <c r="C279" s="92">
        <f>SUM(C280)</f>
        <v>0</v>
      </c>
      <c r="D279" s="92">
        <f t="shared" si="104"/>
        <v>0</v>
      </c>
      <c r="E279" s="92">
        <f t="shared" si="104"/>
        <v>0</v>
      </c>
      <c r="F279" s="92">
        <f t="shared" si="104"/>
        <v>0</v>
      </c>
      <c r="G279" s="92">
        <f t="shared" si="104"/>
        <v>0</v>
      </c>
      <c r="H279" s="92">
        <f t="shared" si="104"/>
        <v>0</v>
      </c>
      <c r="I279" s="92">
        <f t="shared" si="104"/>
        <v>0</v>
      </c>
      <c r="J279" s="92">
        <f t="shared" si="104"/>
        <v>0</v>
      </c>
      <c r="K279" s="92">
        <f t="shared" si="104"/>
        <v>0</v>
      </c>
      <c r="L279" s="92">
        <f t="shared" si="104"/>
        <v>0</v>
      </c>
      <c r="M279" s="92">
        <f t="shared" si="104"/>
        <v>0</v>
      </c>
    </row>
    <row r="280" spans="1:13" s="90" customFormat="1" ht="12.75">
      <c r="A280" s="54">
        <v>32</v>
      </c>
      <c r="B280" s="88" t="s">
        <v>18</v>
      </c>
      <c r="C280" s="92">
        <f>SUM(C281)</f>
        <v>0</v>
      </c>
      <c r="D280" s="92">
        <f t="shared" si="104"/>
        <v>0</v>
      </c>
      <c r="E280" s="92">
        <f t="shared" si="104"/>
        <v>0</v>
      </c>
      <c r="F280" s="92">
        <f t="shared" si="104"/>
        <v>0</v>
      </c>
      <c r="G280" s="92">
        <f t="shared" si="104"/>
        <v>0</v>
      </c>
      <c r="H280" s="92">
        <f t="shared" si="104"/>
        <v>0</v>
      </c>
      <c r="I280" s="92">
        <f t="shared" si="104"/>
        <v>0</v>
      </c>
      <c r="J280" s="92">
        <f t="shared" si="104"/>
        <v>0</v>
      </c>
      <c r="K280" s="92">
        <f t="shared" si="104"/>
        <v>0</v>
      </c>
      <c r="L280" s="92">
        <f t="shared" si="104"/>
        <v>0</v>
      </c>
      <c r="M280" s="92">
        <f t="shared" si="104"/>
        <v>0</v>
      </c>
    </row>
    <row r="281" spans="1:13" s="90" customFormat="1" ht="25.5">
      <c r="A281" s="54">
        <v>329</v>
      </c>
      <c r="B281" s="88" t="s">
        <v>109</v>
      </c>
      <c r="C281" s="92">
        <f>SUM(C282)</f>
        <v>0</v>
      </c>
      <c r="D281" s="92">
        <f t="shared" si="104"/>
        <v>0</v>
      </c>
      <c r="E281" s="92">
        <f t="shared" si="104"/>
        <v>0</v>
      </c>
      <c r="F281" s="92">
        <f t="shared" si="104"/>
        <v>0</v>
      </c>
      <c r="G281" s="92">
        <f t="shared" si="104"/>
        <v>0</v>
      </c>
      <c r="H281" s="92">
        <f t="shared" si="104"/>
        <v>0</v>
      </c>
      <c r="I281" s="92">
        <f t="shared" si="104"/>
        <v>0</v>
      </c>
      <c r="J281" s="92">
        <f t="shared" si="104"/>
        <v>0</v>
      </c>
      <c r="K281" s="92"/>
      <c r="L281" s="92"/>
      <c r="M281" s="92"/>
    </row>
    <row r="282" spans="1:13" ht="12.75">
      <c r="A282" s="114">
        <v>3299</v>
      </c>
      <c r="B282" s="82" t="s">
        <v>109</v>
      </c>
      <c r="C282" s="94">
        <v>0</v>
      </c>
      <c r="D282" s="94"/>
      <c r="E282" s="94">
        <v>0</v>
      </c>
      <c r="F282" s="94"/>
      <c r="G282" s="94"/>
      <c r="H282" s="94"/>
      <c r="I282" s="94"/>
      <c r="J282" s="94"/>
      <c r="K282" s="94"/>
      <c r="L282" s="94"/>
      <c r="M282" s="94"/>
    </row>
    <row r="283" spans="1:13" ht="51">
      <c r="A283" s="113" t="s">
        <v>83</v>
      </c>
      <c r="B283" s="97" t="s">
        <v>60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1:13" ht="12.75">
      <c r="A284" s="114"/>
      <c r="B284" s="82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1:13" ht="51">
      <c r="A285" s="113" t="s">
        <v>84</v>
      </c>
      <c r="B285" s="97" t="s">
        <v>85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1:13" ht="12.75">
      <c r="A286" s="114"/>
      <c r="B286" s="82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1:13" ht="51">
      <c r="A287" s="113" t="s">
        <v>86</v>
      </c>
      <c r="B287" s="97" t="s">
        <v>66</v>
      </c>
      <c r="C287" s="98">
        <f aca="true" t="shared" si="105" ref="C287:E288">SUM(C288)</f>
        <v>104450</v>
      </c>
      <c r="D287" s="98">
        <f t="shared" si="105"/>
        <v>0</v>
      </c>
      <c r="E287" s="98">
        <f t="shared" si="105"/>
        <v>41000</v>
      </c>
      <c r="F287" s="98">
        <f aca="true" t="shared" si="106" ref="F287:M287">SUM(F288)</f>
        <v>16150</v>
      </c>
      <c r="G287" s="98">
        <f t="shared" si="106"/>
        <v>30300</v>
      </c>
      <c r="H287" s="98">
        <f t="shared" si="106"/>
        <v>0</v>
      </c>
      <c r="I287" s="98">
        <f t="shared" si="106"/>
        <v>17000</v>
      </c>
      <c r="J287" s="98">
        <f t="shared" si="106"/>
        <v>0</v>
      </c>
      <c r="K287" s="98">
        <f t="shared" si="106"/>
        <v>0</v>
      </c>
      <c r="L287" s="98">
        <f t="shared" si="106"/>
        <v>104450</v>
      </c>
      <c r="M287" s="98">
        <f t="shared" si="106"/>
        <v>104450</v>
      </c>
    </row>
    <row r="288" spans="1:13" s="90" customFormat="1" ht="25.5">
      <c r="A288" s="54">
        <v>4</v>
      </c>
      <c r="B288" s="99" t="s">
        <v>24</v>
      </c>
      <c r="C288" s="92">
        <f>D288+E288+F288+G288+H288+I288+J288+K288</f>
        <v>104450</v>
      </c>
      <c r="D288" s="92">
        <f t="shared" si="105"/>
        <v>0</v>
      </c>
      <c r="E288" s="92">
        <f t="shared" si="105"/>
        <v>41000</v>
      </c>
      <c r="F288" s="92">
        <f aca="true" t="shared" si="107" ref="F288:M288">SUM(F289)</f>
        <v>16150</v>
      </c>
      <c r="G288" s="92">
        <f t="shared" si="107"/>
        <v>30300</v>
      </c>
      <c r="H288" s="92">
        <f t="shared" si="107"/>
        <v>0</v>
      </c>
      <c r="I288" s="92">
        <f t="shared" si="107"/>
        <v>17000</v>
      </c>
      <c r="J288" s="92">
        <f t="shared" si="107"/>
        <v>0</v>
      </c>
      <c r="K288" s="92">
        <f t="shared" si="107"/>
        <v>0</v>
      </c>
      <c r="L288" s="92">
        <f t="shared" si="107"/>
        <v>104450</v>
      </c>
      <c r="M288" s="92">
        <f t="shared" si="107"/>
        <v>104450</v>
      </c>
    </row>
    <row r="289" spans="1:13" s="90" customFormat="1" ht="25.5">
      <c r="A289" s="54">
        <v>42</v>
      </c>
      <c r="B289" s="99" t="s">
        <v>124</v>
      </c>
      <c r="C289" s="92">
        <f aca="true" t="shared" si="108" ref="C289:C298">D289+E289+F289+G289+H289+I289+J289+K289</f>
        <v>104450</v>
      </c>
      <c r="D289" s="92">
        <f aca="true" t="shared" si="109" ref="D289:J289">SUM(D290+D297)</f>
        <v>0</v>
      </c>
      <c r="E289" s="92">
        <f t="shared" si="109"/>
        <v>41000</v>
      </c>
      <c r="F289" s="92">
        <f t="shared" si="109"/>
        <v>16150</v>
      </c>
      <c r="G289" s="92">
        <f t="shared" si="109"/>
        <v>30300</v>
      </c>
      <c r="H289" s="92">
        <f t="shared" si="109"/>
        <v>0</v>
      </c>
      <c r="I289" s="92">
        <f t="shared" si="109"/>
        <v>17000</v>
      </c>
      <c r="J289" s="92">
        <f t="shared" si="109"/>
        <v>0</v>
      </c>
      <c r="K289" s="92">
        <f>SUM(K290+K297)</f>
        <v>0</v>
      </c>
      <c r="L289" s="92">
        <f>C289</f>
        <v>104450</v>
      </c>
      <c r="M289" s="92">
        <f>L289</f>
        <v>104450</v>
      </c>
    </row>
    <row r="290" spans="1:13" s="90" customFormat="1" ht="12.75">
      <c r="A290" s="54">
        <v>422</v>
      </c>
      <c r="B290" s="99" t="s">
        <v>125</v>
      </c>
      <c r="C290" s="92">
        <f t="shared" si="108"/>
        <v>91950</v>
      </c>
      <c r="D290" s="92">
        <f>SUM(D291:D296)</f>
        <v>0</v>
      </c>
      <c r="E290" s="92">
        <f>SUM(E291:E296)</f>
        <v>35000</v>
      </c>
      <c r="F290" s="92">
        <f aca="true" t="shared" si="110" ref="F290:M290">SUM(F291:F296)</f>
        <v>15650</v>
      </c>
      <c r="G290" s="92">
        <f t="shared" si="110"/>
        <v>30300</v>
      </c>
      <c r="H290" s="92">
        <f t="shared" si="110"/>
        <v>0</v>
      </c>
      <c r="I290" s="92">
        <f t="shared" si="110"/>
        <v>11000</v>
      </c>
      <c r="J290" s="92">
        <f t="shared" si="110"/>
        <v>0</v>
      </c>
      <c r="K290" s="92">
        <f>SUM(K291:K296)</f>
        <v>0</v>
      </c>
      <c r="L290" s="92">
        <f>SUM(L291:L296)</f>
        <v>0</v>
      </c>
      <c r="M290" s="92">
        <f t="shared" si="110"/>
        <v>0</v>
      </c>
    </row>
    <row r="291" spans="1:13" ht="12.75">
      <c r="A291" s="114">
        <v>4221</v>
      </c>
      <c r="B291" s="82" t="s">
        <v>130</v>
      </c>
      <c r="C291" s="94">
        <f t="shared" si="108"/>
        <v>43000</v>
      </c>
      <c r="D291" s="94"/>
      <c r="E291" s="94">
        <v>20000</v>
      </c>
      <c r="F291" s="94">
        <v>9000</v>
      </c>
      <c r="G291" s="94">
        <v>8000</v>
      </c>
      <c r="H291" s="94"/>
      <c r="I291" s="94">
        <v>6000</v>
      </c>
      <c r="J291" s="94"/>
      <c r="K291" s="94"/>
      <c r="L291" s="94"/>
      <c r="M291" s="94"/>
    </row>
    <row r="292" spans="1:13" ht="12.75">
      <c r="A292" s="114">
        <v>422</v>
      </c>
      <c r="B292" s="82" t="s">
        <v>201</v>
      </c>
      <c r="C292" s="94">
        <f t="shared" si="108"/>
        <v>1000</v>
      </c>
      <c r="D292" s="94"/>
      <c r="E292" s="94"/>
      <c r="F292" s="94"/>
      <c r="G292" s="94"/>
      <c r="H292" s="94"/>
      <c r="I292" s="94">
        <v>1000</v>
      </c>
      <c r="J292" s="94"/>
      <c r="K292" s="94"/>
      <c r="L292" s="94"/>
      <c r="M292" s="94"/>
    </row>
    <row r="293" spans="1:13" ht="12.75">
      <c r="A293" s="114">
        <v>4223</v>
      </c>
      <c r="B293" s="82" t="s">
        <v>131</v>
      </c>
      <c r="C293" s="94">
        <f t="shared" si="108"/>
        <v>0</v>
      </c>
      <c r="D293" s="94"/>
      <c r="E293" s="94"/>
      <c r="F293" s="94">
        <v>0</v>
      </c>
      <c r="G293" s="94"/>
      <c r="H293" s="94"/>
      <c r="I293" s="94"/>
      <c r="J293" s="94"/>
      <c r="K293" s="94"/>
      <c r="L293" s="94"/>
      <c r="M293" s="94"/>
    </row>
    <row r="294" spans="1:13" ht="12.75">
      <c r="A294" s="114">
        <v>4225</v>
      </c>
      <c r="B294" s="82" t="s">
        <v>132</v>
      </c>
      <c r="C294" s="94">
        <f t="shared" si="108"/>
        <v>0</v>
      </c>
      <c r="D294" s="94"/>
      <c r="E294" s="94"/>
      <c r="F294" s="94">
        <v>0</v>
      </c>
      <c r="G294" s="94"/>
      <c r="H294" s="94"/>
      <c r="I294" s="94"/>
      <c r="J294" s="94"/>
      <c r="K294" s="94"/>
      <c r="L294" s="94"/>
      <c r="M294" s="94"/>
    </row>
    <row r="295" spans="1:13" ht="12.75">
      <c r="A295" s="114">
        <v>4226</v>
      </c>
      <c r="B295" s="82" t="s">
        <v>126</v>
      </c>
      <c r="C295" s="94">
        <f t="shared" si="108"/>
        <v>0</v>
      </c>
      <c r="D295" s="94"/>
      <c r="E295" s="94"/>
      <c r="F295" s="94">
        <v>0</v>
      </c>
      <c r="G295" s="94"/>
      <c r="H295" s="94"/>
      <c r="I295" s="94"/>
      <c r="J295" s="94"/>
      <c r="K295" s="94"/>
      <c r="L295" s="94"/>
      <c r="M295" s="94"/>
    </row>
    <row r="296" spans="1:13" ht="25.5">
      <c r="A296" s="114">
        <v>4227</v>
      </c>
      <c r="B296" s="82" t="s">
        <v>133</v>
      </c>
      <c r="C296" s="94">
        <f t="shared" si="108"/>
        <v>47950</v>
      </c>
      <c r="D296" s="94"/>
      <c r="E296" s="94">
        <v>15000</v>
      </c>
      <c r="F296" s="94">
        <v>6650</v>
      </c>
      <c r="G296" s="94">
        <v>22300</v>
      </c>
      <c r="H296" s="94"/>
      <c r="I296" s="94">
        <v>4000</v>
      </c>
      <c r="J296" s="94"/>
      <c r="K296" s="94"/>
      <c r="L296" s="94"/>
      <c r="M296" s="94"/>
    </row>
    <row r="297" spans="1:13" s="90" customFormat="1" ht="25.5">
      <c r="A297" s="54">
        <v>424</v>
      </c>
      <c r="B297" s="88" t="s">
        <v>134</v>
      </c>
      <c r="C297" s="92">
        <f t="shared" si="108"/>
        <v>12500</v>
      </c>
      <c r="D297" s="92">
        <f>SUM(D298)</f>
        <v>0</v>
      </c>
      <c r="E297" s="92">
        <f>SUM(E298)</f>
        <v>6000</v>
      </c>
      <c r="F297" s="92">
        <f aca="true" t="shared" si="111" ref="F297:M297">SUM(F298)</f>
        <v>500</v>
      </c>
      <c r="G297" s="92">
        <f t="shared" si="111"/>
        <v>0</v>
      </c>
      <c r="H297" s="92">
        <f t="shared" si="111"/>
        <v>0</v>
      </c>
      <c r="I297" s="92">
        <f t="shared" si="111"/>
        <v>6000</v>
      </c>
      <c r="J297" s="92">
        <f t="shared" si="111"/>
        <v>0</v>
      </c>
      <c r="K297" s="92">
        <f t="shared" si="111"/>
        <v>0</v>
      </c>
      <c r="L297" s="92">
        <f t="shared" si="111"/>
        <v>0</v>
      </c>
      <c r="M297" s="92">
        <f t="shared" si="111"/>
        <v>0</v>
      </c>
    </row>
    <row r="298" spans="1:13" ht="12.75">
      <c r="A298" s="114">
        <v>4241</v>
      </c>
      <c r="B298" s="82" t="s">
        <v>135</v>
      </c>
      <c r="C298" s="94">
        <f t="shared" si="108"/>
        <v>12500</v>
      </c>
      <c r="D298" s="94"/>
      <c r="E298" s="94">
        <v>6000</v>
      </c>
      <c r="F298" s="94">
        <v>500</v>
      </c>
      <c r="G298" s="94"/>
      <c r="H298" s="94"/>
      <c r="I298" s="94">
        <v>6000</v>
      </c>
      <c r="J298" s="94"/>
      <c r="K298" s="94"/>
      <c r="L298" s="94"/>
      <c r="M298" s="94"/>
    </row>
    <row r="299" spans="1:13" ht="51">
      <c r="A299" s="113" t="s">
        <v>87</v>
      </c>
      <c r="B299" s="97" t="s">
        <v>68</v>
      </c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1:13" ht="12.75">
      <c r="A300" s="114"/>
      <c r="B300" s="82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1:13" s="90" customFormat="1" ht="51">
      <c r="A301" s="116" t="s">
        <v>88</v>
      </c>
      <c r="B301" s="104" t="s">
        <v>89</v>
      </c>
      <c r="C301" s="105">
        <f>SUM(C302)</f>
        <v>1000</v>
      </c>
      <c r="D301" s="105">
        <f aca="true" t="shared" si="112" ref="D301:M301">SUM(D302)</f>
        <v>0</v>
      </c>
      <c r="E301" s="105">
        <f t="shared" si="112"/>
        <v>0</v>
      </c>
      <c r="F301" s="105">
        <f t="shared" si="112"/>
        <v>1000</v>
      </c>
      <c r="G301" s="105">
        <f t="shared" si="112"/>
        <v>0</v>
      </c>
      <c r="H301" s="105">
        <f t="shared" si="112"/>
        <v>0</v>
      </c>
      <c r="I301" s="105">
        <f t="shared" si="112"/>
        <v>0</v>
      </c>
      <c r="J301" s="105">
        <f t="shared" si="112"/>
        <v>0</v>
      </c>
      <c r="K301" s="105">
        <f t="shared" si="112"/>
        <v>0</v>
      </c>
      <c r="L301" s="105">
        <f t="shared" si="112"/>
        <v>1000</v>
      </c>
      <c r="M301" s="105">
        <f t="shared" si="112"/>
        <v>1000</v>
      </c>
    </row>
    <row r="302" spans="1:13" s="90" customFormat="1" ht="12.75">
      <c r="A302" s="115">
        <v>3</v>
      </c>
      <c r="B302" s="89" t="s">
        <v>37</v>
      </c>
      <c r="C302" s="93">
        <f aca="true" t="shared" si="113" ref="C302:C307">D302+E302+F302+G302+H302+I302+J302+K302</f>
        <v>1000</v>
      </c>
      <c r="D302" s="93">
        <f aca="true" t="shared" si="114" ref="D302:M302">SUM(D303)</f>
        <v>0</v>
      </c>
      <c r="E302" s="93">
        <f t="shared" si="114"/>
        <v>0</v>
      </c>
      <c r="F302" s="93">
        <f t="shared" si="114"/>
        <v>1000</v>
      </c>
      <c r="G302" s="93">
        <f>SUM(G303)</f>
        <v>0</v>
      </c>
      <c r="H302" s="93">
        <f t="shared" si="114"/>
        <v>0</v>
      </c>
      <c r="I302" s="93">
        <f t="shared" si="114"/>
        <v>0</v>
      </c>
      <c r="J302" s="93">
        <f t="shared" si="114"/>
        <v>0</v>
      </c>
      <c r="K302" s="93">
        <f t="shared" si="114"/>
        <v>0</v>
      </c>
      <c r="L302" s="93">
        <f t="shared" si="114"/>
        <v>1000</v>
      </c>
      <c r="M302" s="93">
        <f t="shared" si="114"/>
        <v>1000</v>
      </c>
    </row>
    <row r="303" spans="1:13" s="90" customFormat="1" ht="12.75">
      <c r="A303" s="115">
        <v>32</v>
      </c>
      <c r="B303" s="89" t="s">
        <v>18</v>
      </c>
      <c r="C303" s="93">
        <f t="shared" si="113"/>
        <v>1000</v>
      </c>
      <c r="D303" s="93">
        <f aca="true" t="shared" si="115" ref="D303:K303">SUM(D306)</f>
        <v>0</v>
      </c>
      <c r="E303" s="93">
        <f t="shared" si="115"/>
        <v>0</v>
      </c>
      <c r="F303" s="93">
        <f>F304+F306</f>
        <v>1000</v>
      </c>
      <c r="G303" s="93">
        <f>SUM(G306+G304)</f>
        <v>0</v>
      </c>
      <c r="H303" s="93">
        <f t="shared" si="115"/>
        <v>0</v>
      </c>
      <c r="I303" s="93">
        <f t="shared" si="115"/>
        <v>0</v>
      </c>
      <c r="J303" s="93">
        <f t="shared" si="115"/>
        <v>0</v>
      </c>
      <c r="K303" s="93">
        <f t="shared" si="115"/>
        <v>0</v>
      </c>
      <c r="L303" s="93">
        <f>C303</f>
        <v>1000</v>
      </c>
      <c r="M303" s="93">
        <f>L303</f>
        <v>1000</v>
      </c>
    </row>
    <row r="304" spans="1:13" s="90" customFormat="1" ht="12.75">
      <c r="A304" s="115">
        <v>322</v>
      </c>
      <c r="B304" s="89" t="s">
        <v>20</v>
      </c>
      <c r="C304" s="93">
        <f t="shared" si="113"/>
        <v>500</v>
      </c>
      <c r="D304" s="93"/>
      <c r="E304" s="93"/>
      <c r="F304" s="93">
        <f>F305</f>
        <v>500</v>
      </c>
      <c r="G304" s="93">
        <f>G305</f>
        <v>0</v>
      </c>
      <c r="H304" s="93"/>
      <c r="I304" s="93"/>
      <c r="J304" s="93"/>
      <c r="K304" s="93"/>
      <c r="L304" s="93"/>
      <c r="M304" s="93"/>
    </row>
    <row r="305" spans="1:13" s="90" customFormat="1" ht="12.75">
      <c r="A305" s="114">
        <v>3224</v>
      </c>
      <c r="B305" s="82" t="s">
        <v>148</v>
      </c>
      <c r="C305" s="94">
        <f t="shared" si="113"/>
        <v>500</v>
      </c>
      <c r="D305" s="94"/>
      <c r="E305" s="94"/>
      <c r="F305" s="94">
        <v>500</v>
      </c>
      <c r="G305" s="94">
        <v>0</v>
      </c>
      <c r="H305" s="94"/>
      <c r="I305" s="94"/>
      <c r="J305" s="94"/>
      <c r="K305" s="94"/>
      <c r="L305" s="94"/>
      <c r="M305" s="94"/>
    </row>
    <row r="306" spans="1:13" s="90" customFormat="1" ht="12.75">
      <c r="A306" s="115">
        <v>323</v>
      </c>
      <c r="B306" s="89" t="s">
        <v>21</v>
      </c>
      <c r="C306" s="93">
        <f t="shared" si="113"/>
        <v>500</v>
      </c>
      <c r="D306" s="93">
        <f aca="true" t="shared" si="116" ref="D306:M306">SUM(D307)</f>
        <v>0</v>
      </c>
      <c r="E306" s="93">
        <f t="shared" si="116"/>
        <v>0</v>
      </c>
      <c r="F306" s="93">
        <f t="shared" si="116"/>
        <v>500</v>
      </c>
      <c r="G306" s="93">
        <f t="shared" si="116"/>
        <v>0</v>
      </c>
      <c r="H306" s="93">
        <f t="shared" si="116"/>
        <v>0</v>
      </c>
      <c r="I306" s="93">
        <f t="shared" si="116"/>
        <v>0</v>
      </c>
      <c r="J306" s="93">
        <f t="shared" si="116"/>
        <v>0</v>
      </c>
      <c r="K306" s="93">
        <f t="shared" si="116"/>
        <v>0</v>
      </c>
      <c r="L306" s="93">
        <f t="shared" si="116"/>
        <v>0</v>
      </c>
      <c r="M306" s="93">
        <f t="shared" si="116"/>
        <v>0</v>
      </c>
    </row>
    <row r="307" spans="1:13" ht="12.75">
      <c r="A307" s="114">
        <v>3232</v>
      </c>
      <c r="B307" s="82" t="s">
        <v>154</v>
      </c>
      <c r="C307" s="94">
        <f t="shared" si="113"/>
        <v>500</v>
      </c>
      <c r="D307" s="94"/>
      <c r="E307" s="94"/>
      <c r="F307" s="94">
        <v>500</v>
      </c>
      <c r="G307" s="94">
        <v>0</v>
      </c>
      <c r="H307" s="94"/>
      <c r="I307" s="94">
        <v>0</v>
      </c>
      <c r="J307" s="94"/>
      <c r="K307" s="94"/>
      <c r="L307" s="94"/>
      <c r="M307" s="94"/>
    </row>
    <row r="308" spans="1:13" ht="51">
      <c r="A308" s="113" t="s">
        <v>90</v>
      </c>
      <c r="B308" s="97" t="s">
        <v>91</v>
      </c>
      <c r="C308" s="98">
        <f>SUM(C309)</f>
        <v>15000</v>
      </c>
      <c r="D308" s="98">
        <f aca="true" t="shared" si="117" ref="D308:M308">SUM(D309)</f>
        <v>0</v>
      </c>
      <c r="E308" s="98">
        <f t="shared" si="117"/>
        <v>15000</v>
      </c>
      <c r="F308" s="98">
        <f t="shared" si="117"/>
        <v>0</v>
      </c>
      <c r="G308" s="98">
        <f t="shared" si="117"/>
        <v>0</v>
      </c>
      <c r="H308" s="98">
        <f t="shared" si="117"/>
        <v>0</v>
      </c>
      <c r="I308" s="98">
        <f t="shared" si="117"/>
        <v>0</v>
      </c>
      <c r="J308" s="98">
        <f t="shared" si="117"/>
        <v>0</v>
      </c>
      <c r="K308" s="98">
        <f t="shared" si="117"/>
        <v>0</v>
      </c>
      <c r="L308" s="98">
        <f t="shared" si="117"/>
        <v>15000</v>
      </c>
      <c r="M308" s="98">
        <f t="shared" si="117"/>
        <v>15000</v>
      </c>
    </row>
    <row r="309" spans="1:13" s="90" customFormat="1" ht="12.75">
      <c r="A309" s="54">
        <v>3</v>
      </c>
      <c r="B309" s="88" t="s">
        <v>37</v>
      </c>
      <c r="C309" s="92">
        <f>SUM(C310+C315)</f>
        <v>15000</v>
      </c>
      <c r="D309" s="92">
        <f aca="true" t="shared" si="118" ref="D309:M309">SUM(D310+D315)</f>
        <v>0</v>
      </c>
      <c r="E309" s="92">
        <f t="shared" si="118"/>
        <v>15000</v>
      </c>
      <c r="F309" s="92">
        <f t="shared" si="118"/>
        <v>0</v>
      </c>
      <c r="G309" s="92">
        <f t="shared" si="118"/>
        <v>0</v>
      </c>
      <c r="H309" s="92">
        <f t="shared" si="118"/>
        <v>0</v>
      </c>
      <c r="I309" s="92">
        <f t="shared" si="118"/>
        <v>0</v>
      </c>
      <c r="J309" s="92">
        <f t="shared" si="118"/>
        <v>0</v>
      </c>
      <c r="K309" s="92">
        <f>SUM(K310+K315)</f>
        <v>0</v>
      </c>
      <c r="L309" s="92">
        <f>C309</f>
        <v>15000</v>
      </c>
      <c r="M309" s="92">
        <f t="shared" si="118"/>
        <v>15000</v>
      </c>
    </row>
    <row r="310" spans="1:13" s="90" customFormat="1" ht="12.75">
      <c r="A310" s="54">
        <v>32</v>
      </c>
      <c r="B310" s="88" t="s">
        <v>18</v>
      </c>
      <c r="C310" s="92">
        <f>SUM(C311+C313)</f>
        <v>0</v>
      </c>
      <c r="D310" s="92">
        <f aca="true" t="shared" si="119" ref="D310:J310">SUM(D311+D313)</f>
        <v>0</v>
      </c>
      <c r="E310" s="92">
        <f t="shared" si="119"/>
        <v>0</v>
      </c>
      <c r="F310" s="92">
        <f t="shared" si="119"/>
        <v>0</v>
      </c>
      <c r="G310" s="92">
        <f t="shared" si="119"/>
        <v>0</v>
      </c>
      <c r="H310" s="92">
        <f t="shared" si="119"/>
        <v>0</v>
      </c>
      <c r="I310" s="92">
        <f t="shared" si="119"/>
        <v>0</v>
      </c>
      <c r="J310" s="92">
        <f t="shared" si="119"/>
        <v>0</v>
      </c>
      <c r="K310" s="92">
        <f>SUM(K311+K313)</f>
        <v>0</v>
      </c>
      <c r="L310" s="92">
        <f>C310</f>
        <v>0</v>
      </c>
      <c r="M310" s="92">
        <f>C310</f>
        <v>0</v>
      </c>
    </row>
    <row r="311" spans="1:13" s="90" customFormat="1" ht="12.75">
      <c r="A311" s="54">
        <v>322</v>
      </c>
      <c r="B311" s="88" t="s">
        <v>20</v>
      </c>
      <c r="C311" s="92">
        <f>SUM(C312)</f>
        <v>0</v>
      </c>
      <c r="D311" s="92">
        <f aca="true" t="shared" si="120" ref="D311:M311">SUM(D312)</f>
        <v>0</v>
      </c>
      <c r="E311" s="92">
        <f t="shared" si="120"/>
        <v>0</v>
      </c>
      <c r="F311" s="92">
        <f t="shared" si="120"/>
        <v>0</v>
      </c>
      <c r="G311" s="92">
        <f t="shared" si="120"/>
        <v>0</v>
      </c>
      <c r="H311" s="92">
        <f t="shared" si="120"/>
        <v>0</v>
      </c>
      <c r="I311" s="92">
        <f t="shared" si="120"/>
        <v>0</v>
      </c>
      <c r="J311" s="92">
        <f t="shared" si="120"/>
        <v>0</v>
      </c>
      <c r="K311" s="92">
        <f t="shared" si="120"/>
        <v>0</v>
      </c>
      <c r="L311" s="92">
        <f t="shared" si="120"/>
        <v>0</v>
      </c>
      <c r="M311" s="92">
        <f t="shared" si="120"/>
        <v>0</v>
      </c>
    </row>
    <row r="312" spans="1:13" ht="12.75">
      <c r="A312" s="114">
        <v>3222</v>
      </c>
      <c r="B312" s="82" t="s">
        <v>127</v>
      </c>
      <c r="C312" s="94">
        <v>0</v>
      </c>
      <c r="D312" s="94"/>
      <c r="E312" s="94">
        <v>0</v>
      </c>
      <c r="F312" s="94"/>
      <c r="G312" s="94"/>
      <c r="H312" s="94"/>
      <c r="I312" s="94"/>
      <c r="J312" s="94"/>
      <c r="K312" s="94"/>
      <c r="L312" s="94"/>
      <c r="M312" s="94"/>
    </row>
    <row r="313" spans="1:13" s="90" customFormat="1" ht="25.5">
      <c r="A313" s="54">
        <v>329</v>
      </c>
      <c r="B313" s="88" t="s">
        <v>109</v>
      </c>
      <c r="C313" s="92">
        <f>SUM(C314)</f>
        <v>0</v>
      </c>
      <c r="D313" s="92">
        <f aca="true" t="shared" si="121" ref="D313:M313">SUM(D314)</f>
        <v>0</v>
      </c>
      <c r="E313" s="92">
        <f t="shared" si="121"/>
        <v>0</v>
      </c>
      <c r="F313" s="92">
        <f t="shared" si="121"/>
        <v>0</v>
      </c>
      <c r="G313" s="92">
        <f t="shared" si="121"/>
        <v>0</v>
      </c>
      <c r="H313" s="92">
        <f t="shared" si="121"/>
        <v>0</v>
      </c>
      <c r="I313" s="92">
        <f t="shared" si="121"/>
        <v>0</v>
      </c>
      <c r="J313" s="92">
        <f t="shared" si="121"/>
        <v>0</v>
      </c>
      <c r="K313" s="92">
        <f t="shared" si="121"/>
        <v>0</v>
      </c>
      <c r="L313" s="92">
        <f t="shared" si="121"/>
        <v>0</v>
      </c>
      <c r="M313" s="92">
        <f t="shared" si="121"/>
        <v>0</v>
      </c>
    </row>
    <row r="314" spans="1:13" ht="12.75">
      <c r="A314" s="114">
        <v>3299</v>
      </c>
      <c r="B314" s="82" t="s">
        <v>109</v>
      </c>
      <c r="C314" s="94">
        <v>0</v>
      </c>
      <c r="D314" s="94"/>
      <c r="E314" s="94">
        <v>0</v>
      </c>
      <c r="F314" s="94"/>
      <c r="G314" s="94"/>
      <c r="H314" s="94"/>
      <c r="I314" s="94"/>
      <c r="J314" s="94"/>
      <c r="K314" s="94"/>
      <c r="L314" s="94"/>
      <c r="M314" s="94"/>
    </row>
    <row r="315" spans="1:13" s="90" customFormat="1" ht="25.5">
      <c r="A315" s="54">
        <v>37</v>
      </c>
      <c r="B315" s="82" t="s">
        <v>117</v>
      </c>
      <c r="C315" s="92">
        <f>SUM(C316)</f>
        <v>15000</v>
      </c>
      <c r="D315" s="92">
        <f aca="true" t="shared" si="122" ref="D315:M316">SUM(D316)</f>
        <v>0</v>
      </c>
      <c r="E315" s="92">
        <f t="shared" si="122"/>
        <v>15000</v>
      </c>
      <c r="F315" s="92">
        <f t="shared" si="122"/>
        <v>0</v>
      </c>
      <c r="G315" s="92">
        <f t="shared" si="122"/>
        <v>0</v>
      </c>
      <c r="H315" s="92">
        <f t="shared" si="122"/>
        <v>0</v>
      </c>
      <c r="I315" s="92">
        <f t="shared" si="122"/>
        <v>0</v>
      </c>
      <c r="J315" s="92">
        <f t="shared" si="122"/>
        <v>0</v>
      </c>
      <c r="K315" s="92">
        <f t="shared" si="122"/>
        <v>0</v>
      </c>
      <c r="L315" s="92">
        <f>C315</f>
        <v>15000</v>
      </c>
      <c r="M315" s="92">
        <f>L315</f>
        <v>15000</v>
      </c>
    </row>
    <row r="316" spans="1:13" s="90" customFormat="1" ht="25.5">
      <c r="A316" s="54">
        <v>372</v>
      </c>
      <c r="B316" s="82" t="s">
        <v>118</v>
      </c>
      <c r="C316" s="92">
        <f>SUM(C317)</f>
        <v>15000</v>
      </c>
      <c r="D316" s="92">
        <f t="shared" si="122"/>
        <v>0</v>
      </c>
      <c r="E316" s="92">
        <f t="shared" si="122"/>
        <v>15000</v>
      </c>
      <c r="F316" s="92">
        <f t="shared" si="122"/>
        <v>0</v>
      </c>
      <c r="G316" s="92">
        <f t="shared" si="122"/>
        <v>0</v>
      </c>
      <c r="H316" s="92">
        <f t="shared" si="122"/>
        <v>0</v>
      </c>
      <c r="I316" s="92">
        <f t="shared" si="122"/>
        <v>0</v>
      </c>
      <c r="J316" s="92">
        <f t="shared" si="122"/>
        <v>0</v>
      </c>
      <c r="K316" s="92">
        <f t="shared" si="122"/>
        <v>0</v>
      </c>
      <c r="L316" s="92">
        <f t="shared" si="122"/>
        <v>0</v>
      </c>
      <c r="M316" s="92">
        <f t="shared" si="122"/>
        <v>0</v>
      </c>
    </row>
    <row r="317" spans="1:13" ht="25.5">
      <c r="A317" s="114">
        <v>3721</v>
      </c>
      <c r="B317" s="82" t="s">
        <v>128</v>
      </c>
      <c r="C317" s="94">
        <f>D317+E317+F317+G317+H317+I317+J317+K317</f>
        <v>15000</v>
      </c>
      <c r="D317" s="94"/>
      <c r="E317" s="94">
        <v>15000</v>
      </c>
      <c r="F317" s="94"/>
      <c r="G317" s="94"/>
      <c r="H317" s="94"/>
      <c r="I317" s="94"/>
      <c r="J317" s="94"/>
      <c r="K317" s="94"/>
      <c r="L317" s="94"/>
      <c r="M317" s="94"/>
    </row>
    <row r="318" spans="1:13" ht="51">
      <c r="A318" s="113" t="s">
        <v>92</v>
      </c>
      <c r="B318" s="97" t="s">
        <v>93</v>
      </c>
      <c r="C318" s="98">
        <f>SUM(C319+C323)</f>
        <v>510000</v>
      </c>
      <c r="D318" s="98">
        <f>SUM(D319+D323)</f>
        <v>0</v>
      </c>
      <c r="E318" s="98">
        <f>SUM(E319+E323)</f>
        <v>400000</v>
      </c>
      <c r="F318" s="98">
        <f aca="true" t="shared" si="123" ref="F318:M318">SUM(F319+F323)</f>
        <v>0</v>
      </c>
      <c r="G318" s="98">
        <f t="shared" si="123"/>
        <v>0</v>
      </c>
      <c r="H318" s="98">
        <f t="shared" si="123"/>
        <v>110000</v>
      </c>
      <c r="I318" s="98">
        <f t="shared" si="123"/>
        <v>0</v>
      </c>
      <c r="J318" s="98">
        <f t="shared" si="123"/>
        <v>0</v>
      </c>
      <c r="K318" s="98">
        <f>SUM(K319+K323)</f>
        <v>0</v>
      </c>
      <c r="L318" s="98">
        <f>SUM(L319+L323)</f>
        <v>510000</v>
      </c>
      <c r="M318" s="98">
        <f t="shared" si="123"/>
        <v>510000</v>
      </c>
    </row>
    <row r="319" spans="1:13" s="90" customFormat="1" ht="12.75">
      <c r="A319" s="115">
        <v>3</v>
      </c>
      <c r="B319" s="89" t="s">
        <v>37</v>
      </c>
      <c r="C319" s="93">
        <f>D319+E319+F319+G319+H319+I319+J319+K319</f>
        <v>370000</v>
      </c>
      <c r="D319" s="93">
        <f aca="true" t="shared" si="124" ref="D319:M321">SUM(D320)</f>
        <v>0</v>
      </c>
      <c r="E319" s="93">
        <f t="shared" si="124"/>
        <v>260000</v>
      </c>
      <c r="F319" s="93">
        <f t="shared" si="124"/>
        <v>0</v>
      </c>
      <c r="G319" s="93">
        <f t="shared" si="124"/>
        <v>0</v>
      </c>
      <c r="H319" s="93">
        <f t="shared" si="124"/>
        <v>110000</v>
      </c>
      <c r="I319" s="93">
        <f t="shared" si="124"/>
        <v>0</v>
      </c>
      <c r="J319" s="93">
        <f t="shared" si="124"/>
        <v>0</v>
      </c>
      <c r="K319" s="93">
        <f t="shared" si="124"/>
        <v>0</v>
      </c>
      <c r="L319" s="93">
        <f t="shared" si="124"/>
        <v>370000</v>
      </c>
      <c r="M319" s="93">
        <f t="shared" si="124"/>
        <v>370000</v>
      </c>
    </row>
    <row r="320" spans="1:13" s="90" customFormat="1" ht="38.25">
      <c r="A320" s="115">
        <v>37</v>
      </c>
      <c r="B320" s="89" t="s">
        <v>117</v>
      </c>
      <c r="C320" s="93">
        <f aca="true" t="shared" si="125" ref="C320:C326">D320+E320+F320+G320+H320+I320+J320+K320</f>
        <v>370000</v>
      </c>
      <c r="D320" s="93">
        <f t="shared" si="124"/>
        <v>0</v>
      </c>
      <c r="E320" s="93">
        <f t="shared" si="124"/>
        <v>260000</v>
      </c>
      <c r="F320" s="93">
        <f t="shared" si="124"/>
        <v>0</v>
      </c>
      <c r="G320" s="93">
        <f t="shared" si="124"/>
        <v>0</v>
      </c>
      <c r="H320" s="93">
        <f t="shared" si="124"/>
        <v>110000</v>
      </c>
      <c r="I320" s="93">
        <f t="shared" si="124"/>
        <v>0</v>
      </c>
      <c r="J320" s="93">
        <f t="shared" si="124"/>
        <v>0</v>
      </c>
      <c r="K320" s="93">
        <f t="shared" si="124"/>
        <v>0</v>
      </c>
      <c r="L320" s="93">
        <f>C320</f>
        <v>370000</v>
      </c>
      <c r="M320" s="93">
        <f>L320</f>
        <v>370000</v>
      </c>
    </row>
    <row r="321" spans="1:13" s="90" customFormat="1" ht="25.5">
      <c r="A321" s="115">
        <v>372</v>
      </c>
      <c r="B321" s="89" t="s">
        <v>118</v>
      </c>
      <c r="C321" s="93">
        <f t="shared" si="125"/>
        <v>370000</v>
      </c>
      <c r="D321" s="93">
        <f t="shared" si="124"/>
        <v>0</v>
      </c>
      <c r="E321" s="93">
        <f t="shared" si="124"/>
        <v>260000</v>
      </c>
      <c r="F321" s="93">
        <f t="shared" si="124"/>
        <v>0</v>
      </c>
      <c r="G321" s="93">
        <f t="shared" si="124"/>
        <v>0</v>
      </c>
      <c r="H321" s="93">
        <f t="shared" si="124"/>
        <v>110000</v>
      </c>
      <c r="I321" s="93">
        <f t="shared" si="124"/>
        <v>0</v>
      </c>
      <c r="J321" s="93">
        <f t="shared" si="124"/>
        <v>0</v>
      </c>
      <c r="K321" s="93">
        <f t="shared" si="124"/>
        <v>0</v>
      </c>
      <c r="L321" s="93">
        <f t="shared" si="124"/>
        <v>0</v>
      </c>
      <c r="M321" s="93">
        <f t="shared" si="124"/>
        <v>0</v>
      </c>
    </row>
    <row r="322" spans="1:13" ht="25.5">
      <c r="A322" s="114">
        <v>3722</v>
      </c>
      <c r="B322" s="82" t="s">
        <v>129</v>
      </c>
      <c r="C322" s="94">
        <f t="shared" si="125"/>
        <v>370000</v>
      </c>
      <c r="D322" s="94"/>
      <c r="E322" s="94">
        <v>260000</v>
      </c>
      <c r="F322" s="94"/>
      <c r="G322" s="94"/>
      <c r="H322" s="94">
        <v>110000</v>
      </c>
      <c r="I322" s="94"/>
      <c r="J322" s="94"/>
      <c r="K322" s="94"/>
      <c r="L322" s="94"/>
      <c r="M322" s="94"/>
    </row>
    <row r="323" spans="1:13" s="90" customFormat="1" ht="25.5">
      <c r="A323" s="115">
        <v>4</v>
      </c>
      <c r="B323" s="101" t="s">
        <v>24</v>
      </c>
      <c r="C323" s="93">
        <f t="shared" si="125"/>
        <v>140000</v>
      </c>
      <c r="D323" s="93">
        <f aca="true" t="shared" si="126" ref="D323:E325">SUM(D324)</f>
        <v>0</v>
      </c>
      <c r="E323" s="93">
        <f t="shared" si="126"/>
        <v>140000</v>
      </c>
      <c r="F323" s="93">
        <f aca="true" t="shared" si="127" ref="F323:M325">SUM(F324)</f>
        <v>0</v>
      </c>
      <c r="G323" s="93">
        <f t="shared" si="127"/>
        <v>0</v>
      </c>
      <c r="H323" s="93">
        <f t="shared" si="127"/>
        <v>0</v>
      </c>
      <c r="I323" s="93">
        <f t="shared" si="127"/>
        <v>0</v>
      </c>
      <c r="J323" s="93">
        <f t="shared" si="127"/>
        <v>0</v>
      </c>
      <c r="K323" s="93">
        <f t="shared" si="127"/>
        <v>0</v>
      </c>
      <c r="L323" s="93">
        <f t="shared" si="127"/>
        <v>140000</v>
      </c>
      <c r="M323" s="93">
        <f t="shared" si="127"/>
        <v>140000</v>
      </c>
    </row>
    <row r="324" spans="1:13" s="90" customFormat="1" ht="25.5">
      <c r="A324" s="115">
        <v>42</v>
      </c>
      <c r="B324" s="101" t="s">
        <v>124</v>
      </c>
      <c r="C324" s="93">
        <f t="shared" si="125"/>
        <v>140000</v>
      </c>
      <c r="D324" s="93">
        <f t="shared" si="126"/>
        <v>0</v>
      </c>
      <c r="E324" s="93">
        <f t="shared" si="126"/>
        <v>140000</v>
      </c>
      <c r="F324" s="93">
        <f t="shared" si="127"/>
        <v>0</v>
      </c>
      <c r="G324" s="93">
        <f t="shared" si="127"/>
        <v>0</v>
      </c>
      <c r="H324" s="93">
        <f t="shared" si="127"/>
        <v>0</v>
      </c>
      <c r="I324" s="93">
        <f t="shared" si="127"/>
        <v>0</v>
      </c>
      <c r="J324" s="93">
        <f t="shared" si="127"/>
        <v>0</v>
      </c>
      <c r="K324" s="93">
        <f t="shared" si="127"/>
        <v>0</v>
      </c>
      <c r="L324" s="93">
        <f>C324</f>
        <v>140000</v>
      </c>
      <c r="M324" s="93">
        <f>L324</f>
        <v>140000</v>
      </c>
    </row>
    <row r="325" spans="1:13" s="90" customFormat="1" ht="25.5">
      <c r="A325" s="115">
        <v>424</v>
      </c>
      <c r="B325" s="89" t="s">
        <v>134</v>
      </c>
      <c r="C325" s="93">
        <f t="shared" si="125"/>
        <v>140000</v>
      </c>
      <c r="D325" s="93">
        <f t="shared" si="126"/>
        <v>0</v>
      </c>
      <c r="E325" s="93">
        <f t="shared" si="126"/>
        <v>140000</v>
      </c>
      <c r="F325" s="93">
        <f t="shared" si="127"/>
        <v>0</v>
      </c>
      <c r="G325" s="93">
        <f t="shared" si="127"/>
        <v>0</v>
      </c>
      <c r="H325" s="93">
        <f t="shared" si="127"/>
        <v>0</v>
      </c>
      <c r="I325" s="93">
        <f t="shared" si="127"/>
        <v>0</v>
      </c>
      <c r="J325" s="93">
        <f t="shared" si="127"/>
        <v>0</v>
      </c>
      <c r="K325" s="93">
        <f t="shared" si="127"/>
        <v>0</v>
      </c>
      <c r="L325" s="93">
        <f t="shared" si="127"/>
        <v>0</v>
      </c>
      <c r="M325" s="93">
        <f t="shared" si="127"/>
        <v>0</v>
      </c>
    </row>
    <row r="326" spans="1:13" ht="12.75">
      <c r="A326" s="114">
        <v>4241</v>
      </c>
      <c r="B326" s="82" t="s">
        <v>145</v>
      </c>
      <c r="C326" s="94">
        <f t="shared" si="125"/>
        <v>140000</v>
      </c>
      <c r="D326" s="94"/>
      <c r="E326" s="94">
        <v>140000</v>
      </c>
      <c r="F326" s="94"/>
      <c r="G326" s="94"/>
      <c r="H326" s="94"/>
      <c r="I326" s="94"/>
      <c r="J326" s="94"/>
      <c r="K326" s="94"/>
      <c r="L326" s="94"/>
      <c r="M326" s="94"/>
    </row>
    <row r="327" spans="1:13" ht="51">
      <c r="A327" s="113" t="s">
        <v>94</v>
      </c>
      <c r="B327" s="97" t="s">
        <v>95</v>
      </c>
      <c r="C327" s="98">
        <f>SUM(C328)</f>
        <v>0</v>
      </c>
      <c r="D327" s="98">
        <f aca="true" t="shared" si="128" ref="D327:M330">SUM(D328)</f>
        <v>0</v>
      </c>
      <c r="E327" s="98">
        <f t="shared" si="128"/>
        <v>0</v>
      </c>
      <c r="F327" s="98">
        <f t="shared" si="128"/>
        <v>0</v>
      </c>
      <c r="G327" s="98">
        <f t="shared" si="128"/>
        <v>0</v>
      </c>
      <c r="H327" s="98">
        <f t="shared" si="128"/>
        <v>0</v>
      </c>
      <c r="I327" s="98">
        <f t="shared" si="128"/>
        <v>0</v>
      </c>
      <c r="J327" s="98">
        <f t="shared" si="128"/>
        <v>0</v>
      </c>
      <c r="K327" s="98">
        <f t="shared" si="128"/>
        <v>0</v>
      </c>
      <c r="L327" s="98">
        <f t="shared" si="128"/>
        <v>0</v>
      </c>
      <c r="M327" s="98">
        <f t="shared" si="128"/>
        <v>0</v>
      </c>
    </row>
    <row r="328" spans="1:13" s="90" customFormat="1" ht="12.75">
      <c r="A328" s="54">
        <v>3</v>
      </c>
      <c r="B328" s="88" t="s">
        <v>37</v>
      </c>
      <c r="C328" s="92">
        <f>SUM(C329)</f>
        <v>0</v>
      </c>
      <c r="D328" s="92">
        <f t="shared" si="128"/>
        <v>0</v>
      </c>
      <c r="E328" s="92">
        <f t="shared" si="128"/>
        <v>0</v>
      </c>
      <c r="F328" s="92">
        <f t="shared" si="128"/>
        <v>0</v>
      </c>
      <c r="G328" s="92">
        <f t="shared" si="128"/>
        <v>0</v>
      </c>
      <c r="H328" s="92">
        <f t="shared" si="128"/>
        <v>0</v>
      </c>
      <c r="I328" s="92">
        <f t="shared" si="128"/>
        <v>0</v>
      </c>
      <c r="J328" s="92">
        <f t="shared" si="128"/>
        <v>0</v>
      </c>
      <c r="K328" s="92">
        <f t="shared" si="128"/>
        <v>0</v>
      </c>
      <c r="L328" s="92">
        <f t="shared" si="128"/>
        <v>0</v>
      </c>
      <c r="M328" s="92">
        <f t="shared" si="128"/>
        <v>0</v>
      </c>
    </row>
    <row r="329" spans="1:13" s="90" customFormat="1" ht="12.75">
      <c r="A329" s="54">
        <v>32</v>
      </c>
      <c r="B329" s="88" t="s">
        <v>18</v>
      </c>
      <c r="C329" s="92">
        <f>SUM(C330)</f>
        <v>0</v>
      </c>
      <c r="D329" s="92">
        <f t="shared" si="128"/>
        <v>0</v>
      </c>
      <c r="E329" s="92">
        <f t="shared" si="128"/>
        <v>0</v>
      </c>
      <c r="F329" s="92">
        <f t="shared" si="128"/>
        <v>0</v>
      </c>
      <c r="G329" s="92">
        <f t="shared" si="128"/>
        <v>0</v>
      </c>
      <c r="H329" s="92">
        <f t="shared" si="128"/>
        <v>0</v>
      </c>
      <c r="I329" s="92">
        <f t="shared" si="128"/>
        <v>0</v>
      </c>
      <c r="J329" s="92">
        <f t="shared" si="128"/>
        <v>0</v>
      </c>
      <c r="K329" s="92">
        <f t="shared" si="128"/>
        <v>0</v>
      </c>
      <c r="L329" s="92">
        <f t="shared" si="128"/>
        <v>0</v>
      </c>
      <c r="M329" s="92">
        <f t="shared" si="128"/>
        <v>0</v>
      </c>
    </row>
    <row r="330" spans="1:13" s="90" customFormat="1" ht="25.5">
      <c r="A330" s="54">
        <v>329</v>
      </c>
      <c r="B330" s="88" t="s">
        <v>109</v>
      </c>
      <c r="C330" s="92">
        <f>SUM(C331)</f>
        <v>0</v>
      </c>
      <c r="D330" s="92">
        <f t="shared" si="128"/>
        <v>0</v>
      </c>
      <c r="E330" s="92">
        <f t="shared" si="128"/>
        <v>0</v>
      </c>
      <c r="F330" s="92">
        <f t="shared" si="128"/>
        <v>0</v>
      </c>
      <c r="G330" s="92">
        <f t="shared" si="128"/>
        <v>0</v>
      </c>
      <c r="H330" s="92">
        <f t="shared" si="128"/>
        <v>0</v>
      </c>
      <c r="I330" s="92">
        <f t="shared" si="128"/>
        <v>0</v>
      </c>
      <c r="J330" s="92">
        <f t="shared" si="128"/>
        <v>0</v>
      </c>
      <c r="K330" s="92">
        <f t="shared" si="128"/>
        <v>0</v>
      </c>
      <c r="L330" s="92">
        <f t="shared" si="128"/>
        <v>0</v>
      </c>
      <c r="M330" s="92">
        <f t="shared" si="128"/>
        <v>0</v>
      </c>
    </row>
    <row r="331" spans="1:13" ht="12.75">
      <c r="A331" s="114">
        <v>3299</v>
      </c>
      <c r="B331" s="82" t="s">
        <v>109</v>
      </c>
      <c r="C331" s="94">
        <v>0</v>
      </c>
      <c r="D331" s="94"/>
      <c r="E331" s="94">
        <v>0</v>
      </c>
      <c r="F331" s="94"/>
      <c r="G331" s="94"/>
      <c r="H331" s="94"/>
      <c r="I331" s="94"/>
      <c r="J331" s="94"/>
      <c r="K331" s="94"/>
      <c r="L331" s="94"/>
      <c r="M331" s="94"/>
    </row>
  </sheetData>
  <sheetProtection/>
  <mergeCells count="1">
    <mergeCell ref="A1:M1"/>
  </mergeCells>
  <printOptions horizontalCentered="1"/>
  <pageMargins left="0.1968503937007874" right="0.1968503937007874" top="0.2755905511811024" bottom="0.15748031496062992" header="0.31496062992125984" footer="0.31496062992125984"/>
  <pageSetup firstPageNumber="3" useFirstPageNumber="1" fitToHeight="0" horizontalDpi="300" verticalDpi="300" orientation="landscape" paperSize="9" scale="80" r:id="rId1"/>
  <ignoredErrors>
    <ignoredError sqref="E18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V331"/>
  <sheetViews>
    <sheetView tabSelected="1" zoomScalePageLayoutView="0" workbookViewId="0" topLeftCell="A13">
      <selection activeCell="P26" sqref="P26"/>
    </sheetView>
  </sheetViews>
  <sheetFormatPr defaultColWidth="11.421875" defaultRowHeight="12.75"/>
  <cols>
    <col min="1" max="1" width="8.00390625" style="120" customWidth="1"/>
    <col min="2" max="2" width="34.28125" style="61" customWidth="1"/>
    <col min="3" max="3" width="14.7109375" style="2" customWidth="1"/>
    <col min="4" max="4" width="14.8515625" style="2" customWidth="1"/>
    <col min="5" max="5" width="12.7109375" style="2" customWidth="1"/>
    <col min="6" max="7" width="11.7109375" style="2" customWidth="1"/>
    <col min="8" max="9" width="10.7109375" style="2" customWidth="1"/>
    <col min="10" max="11" width="9.7109375" style="2" customWidth="1"/>
    <col min="12" max="13" width="13.7109375" style="2" customWidth="1"/>
    <col min="14" max="16384" width="11.421875" style="3" customWidth="1"/>
  </cols>
  <sheetData>
    <row r="1" spans="1:13" ht="18" customHeight="1">
      <c r="A1" s="217" t="s">
        <v>219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3" ht="12.75" customHeight="1">
      <c r="A2" s="5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s="5" customFormat="1" ht="127.5">
      <c r="A3" s="4" t="s">
        <v>12</v>
      </c>
      <c r="B3" s="4" t="s">
        <v>13</v>
      </c>
      <c r="C3" s="4" t="s">
        <v>212</v>
      </c>
      <c r="D3" s="4" t="s">
        <v>174</v>
      </c>
      <c r="E3" s="4" t="s">
        <v>175</v>
      </c>
      <c r="F3" s="4" t="s">
        <v>195</v>
      </c>
      <c r="G3" s="4" t="s">
        <v>194</v>
      </c>
      <c r="H3" s="4" t="s">
        <v>178</v>
      </c>
      <c r="I3" s="4" t="s">
        <v>196</v>
      </c>
      <c r="J3" s="4" t="s">
        <v>9</v>
      </c>
      <c r="K3" s="4" t="s">
        <v>10</v>
      </c>
      <c r="L3" s="4" t="s">
        <v>136</v>
      </c>
      <c r="M3" s="4" t="s">
        <v>211</v>
      </c>
    </row>
    <row r="4" spans="1:13" ht="12.75" customHeight="1">
      <c r="A4" s="54"/>
      <c r="B4" s="82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s="5" customFormat="1" ht="25.5">
      <c r="A5" s="54"/>
      <c r="B5" s="86" t="s">
        <v>138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22" ht="12.75" customHeight="1">
      <c r="A6" s="54"/>
      <c r="B6" s="82" t="s">
        <v>139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3"/>
      <c r="O6" s="83"/>
      <c r="P6" s="83"/>
      <c r="Q6" s="83"/>
      <c r="R6" s="83"/>
      <c r="S6" s="83"/>
      <c r="T6" s="83"/>
      <c r="U6" s="83"/>
      <c r="V6" s="83"/>
    </row>
    <row r="7" spans="1:13" s="5" customFormat="1" ht="12.75">
      <c r="A7" s="111"/>
      <c r="B7" s="88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</row>
    <row r="8" spans="1:13" s="121" customFormat="1" ht="21" customHeight="1">
      <c r="A8" s="122"/>
      <c r="B8" s="123" t="s">
        <v>137</v>
      </c>
      <c r="C8" s="124">
        <f aca="true" t="shared" si="0" ref="C8:M8">C9+C51+C57+C107+C119+C125</f>
        <v>38661319.59</v>
      </c>
      <c r="D8" s="124">
        <f t="shared" si="0"/>
        <v>24405929.59</v>
      </c>
      <c r="E8" s="124">
        <f t="shared" si="0"/>
        <v>12595000</v>
      </c>
      <c r="F8" s="124">
        <f t="shared" si="0"/>
        <v>29500</v>
      </c>
      <c r="G8" s="124">
        <f t="shared" si="0"/>
        <v>974800</v>
      </c>
      <c r="H8" s="124">
        <f t="shared" si="0"/>
        <v>566590</v>
      </c>
      <c r="I8" s="124">
        <f t="shared" si="0"/>
        <v>89500</v>
      </c>
      <c r="J8" s="124">
        <f t="shared" si="0"/>
        <v>0</v>
      </c>
      <c r="K8" s="124">
        <f t="shared" si="0"/>
        <v>0</v>
      </c>
      <c r="L8" s="124">
        <f t="shared" si="0"/>
        <v>38604319.59</v>
      </c>
      <c r="M8" s="124">
        <f t="shared" si="0"/>
        <v>38604319.59</v>
      </c>
    </row>
    <row r="9" spans="1:13" s="5" customFormat="1" ht="51">
      <c r="A9" s="112" t="s">
        <v>42</v>
      </c>
      <c r="B9" s="95" t="s">
        <v>39</v>
      </c>
      <c r="C9" s="96">
        <f>SUM(C10+C43)</f>
        <v>622611.17</v>
      </c>
      <c r="D9" s="96">
        <f aca="true" t="shared" si="1" ref="D9:M9">SUM(D10+D43)</f>
        <v>622611.17</v>
      </c>
      <c r="E9" s="96">
        <f>SUM(E10+E43)</f>
        <v>0</v>
      </c>
      <c r="F9" s="96">
        <f t="shared" si="1"/>
        <v>0</v>
      </c>
      <c r="G9" s="96">
        <f t="shared" si="1"/>
        <v>0</v>
      </c>
      <c r="H9" s="96">
        <f t="shared" si="1"/>
        <v>0</v>
      </c>
      <c r="I9" s="96">
        <f t="shared" si="1"/>
        <v>0</v>
      </c>
      <c r="J9" s="96">
        <f t="shared" si="1"/>
        <v>0</v>
      </c>
      <c r="K9" s="96">
        <f>SUM(K10+K43)</f>
        <v>0</v>
      </c>
      <c r="L9" s="96">
        <f>SUM(L10+L43)</f>
        <v>622611.17</v>
      </c>
      <c r="M9" s="96">
        <f t="shared" si="1"/>
        <v>622611.17</v>
      </c>
    </row>
    <row r="10" spans="1:13" s="5" customFormat="1" ht="51">
      <c r="A10" s="113" t="s">
        <v>51</v>
      </c>
      <c r="B10" s="97" t="s">
        <v>40</v>
      </c>
      <c r="C10" s="98">
        <f>SUM(C11)</f>
        <v>516875</v>
      </c>
      <c r="D10" s="98">
        <f aca="true" t="shared" si="2" ref="D10:M10">SUM(D11)</f>
        <v>516875</v>
      </c>
      <c r="E10" s="98">
        <f t="shared" si="2"/>
        <v>0</v>
      </c>
      <c r="F10" s="98">
        <f t="shared" si="2"/>
        <v>0</v>
      </c>
      <c r="G10" s="98">
        <f t="shared" si="2"/>
        <v>0</v>
      </c>
      <c r="H10" s="98">
        <f t="shared" si="2"/>
        <v>0</v>
      </c>
      <c r="I10" s="98">
        <f t="shared" si="2"/>
        <v>0</v>
      </c>
      <c r="J10" s="98">
        <f t="shared" si="2"/>
        <v>0</v>
      </c>
      <c r="K10" s="98">
        <f t="shared" si="2"/>
        <v>0</v>
      </c>
      <c r="L10" s="98">
        <f t="shared" si="2"/>
        <v>516875</v>
      </c>
      <c r="M10" s="98">
        <f t="shared" si="2"/>
        <v>516875</v>
      </c>
    </row>
    <row r="11" spans="1:13" s="5" customFormat="1" ht="12.75">
      <c r="A11" s="54">
        <v>3</v>
      </c>
      <c r="B11" s="88" t="s">
        <v>37</v>
      </c>
      <c r="C11" s="92">
        <f>SUM(C12+C37+C40)</f>
        <v>516875</v>
      </c>
      <c r="D11" s="92">
        <f aca="true" t="shared" si="3" ref="D11:M11">SUM(D12+D37+D40)</f>
        <v>516875</v>
      </c>
      <c r="E11" s="92">
        <f t="shared" si="3"/>
        <v>0</v>
      </c>
      <c r="F11" s="92">
        <f t="shared" si="3"/>
        <v>0</v>
      </c>
      <c r="G11" s="92">
        <f t="shared" si="3"/>
        <v>0</v>
      </c>
      <c r="H11" s="92">
        <f t="shared" si="3"/>
        <v>0</v>
      </c>
      <c r="I11" s="92">
        <f t="shared" si="3"/>
        <v>0</v>
      </c>
      <c r="J11" s="92">
        <f t="shared" si="3"/>
        <v>0</v>
      </c>
      <c r="K11" s="92">
        <f>SUM(K12+K37+K40)</f>
        <v>0</v>
      </c>
      <c r="L11" s="92">
        <f>SUM(L12+L37+L40)</f>
        <v>516875</v>
      </c>
      <c r="M11" s="92">
        <f t="shared" si="3"/>
        <v>516875</v>
      </c>
    </row>
    <row r="12" spans="1:13" s="5" customFormat="1" ht="12.75">
      <c r="A12" s="54">
        <v>32</v>
      </c>
      <c r="B12" s="88" t="s">
        <v>18</v>
      </c>
      <c r="C12" s="92">
        <f>SUM(C13+C17+C22+C31)</f>
        <v>470375</v>
      </c>
      <c r="D12" s="92">
        <f aca="true" t="shared" si="4" ref="D12:J12">SUM(D13+D17+D22+D31)</f>
        <v>470375</v>
      </c>
      <c r="E12" s="92">
        <f t="shared" si="4"/>
        <v>0</v>
      </c>
      <c r="F12" s="92">
        <f t="shared" si="4"/>
        <v>0</v>
      </c>
      <c r="G12" s="92">
        <f t="shared" si="4"/>
        <v>0</v>
      </c>
      <c r="H12" s="92">
        <f t="shared" si="4"/>
        <v>0</v>
      </c>
      <c r="I12" s="92">
        <f t="shared" si="4"/>
        <v>0</v>
      </c>
      <c r="J12" s="92">
        <f t="shared" si="4"/>
        <v>0</v>
      </c>
      <c r="K12" s="92">
        <f>SUM(K13+K17+K22+K31)</f>
        <v>0</v>
      </c>
      <c r="L12" s="92">
        <f>C12</f>
        <v>470375</v>
      </c>
      <c r="M12" s="92">
        <f>C12</f>
        <v>470375</v>
      </c>
    </row>
    <row r="13" spans="1:13" s="90" customFormat="1" ht="12.75">
      <c r="A13" s="54">
        <v>321</v>
      </c>
      <c r="B13" s="88" t="s">
        <v>19</v>
      </c>
      <c r="C13" s="92">
        <f>SUM(C14:C16)</f>
        <v>45500</v>
      </c>
      <c r="D13" s="92">
        <f aca="true" t="shared" si="5" ref="D13:M13">SUM(D14:D16)</f>
        <v>45500</v>
      </c>
      <c r="E13" s="92">
        <f t="shared" si="5"/>
        <v>0</v>
      </c>
      <c r="F13" s="92">
        <f t="shared" si="5"/>
        <v>0</v>
      </c>
      <c r="G13" s="92">
        <f t="shared" si="5"/>
        <v>0</v>
      </c>
      <c r="H13" s="92">
        <f t="shared" si="5"/>
        <v>0</v>
      </c>
      <c r="I13" s="92">
        <f t="shared" si="5"/>
        <v>0</v>
      </c>
      <c r="J13" s="92">
        <f t="shared" si="5"/>
        <v>0</v>
      </c>
      <c r="K13" s="92">
        <f>SUM(K14:K16)</f>
        <v>0</v>
      </c>
      <c r="L13" s="92">
        <f>SUM(L14:L16)</f>
        <v>0</v>
      </c>
      <c r="M13" s="92">
        <f t="shared" si="5"/>
        <v>0</v>
      </c>
    </row>
    <row r="14" spans="1:13" ht="12.75">
      <c r="A14" s="114">
        <v>3211</v>
      </c>
      <c r="B14" s="82" t="s">
        <v>96</v>
      </c>
      <c r="C14" s="94">
        <f>D14+E14+F14+G14+H14+I14+J14+K14</f>
        <v>35000</v>
      </c>
      <c r="D14" s="94">
        <v>35000</v>
      </c>
      <c r="E14" s="94"/>
      <c r="F14" s="94"/>
      <c r="G14" s="94"/>
      <c r="H14" s="94"/>
      <c r="I14" s="94"/>
      <c r="J14" s="94"/>
      <c r="K14" s="94"/>
      <c r="L14" s="94"/>
      <c r="M14" s="94"/>
    </row>
    <row r="15" spans="1:13" ht="12.75">
      <c r="A15" s="114">
        <v>3213</v>
      </c>
      <c r="B15" s="82" t="s">
        <v>97</v>
      </c>
      <c r="C15" s="94">
        <f aca="true" t="shared" si="6" ref="C15:C42">D15+E15+F15+G15+H15+I15+J15+K15</f>
        <v>8000</v>
      </c>
      <c r="D15" s="94">
        <v>8000</v>
      </c>
      <c r="E15" s="94"/>
      <c r="F15" s="94"/>
      <c r="G15" s="94"/>
      <c r="H15" s="94"/>
      <c r="I15" s="94"/>
      <c r="J15" s="94"/>
      <c r="K15" s="94"/>
      <c r="L15" s="94"/>
      <c r="M15" s="94"/>
    </row>
    <row r="16" spans="1:13" ht="12.75">
      <c r="A16" s="114">
        <v>3214</v>
      </c>
      <c r="B16" s="82" t="s">
        <v>98</v>
      </c>
      <c r="C16" s="94">
        <f t="shared" si="6"/>
        <v>2500</v>
      </c>
      <c r="D16" s="94">
        <v>2500</v>
      </c>
      <c r="E16" s="94"/>
      <c r="F16" s="94"/>
      <c r="G16" s="94"/>
      <c r="H16" s="94"/>
      <c r="I16" s="94"/>
      <c r="J16" s="94"/>
      <c r="K16" s="94"/>
      <c r="L16" s="94"/>
      <c r="M16" s="94"/>
    </row>
    <row r="17" spans="1:13" s="90" customFormat="1" ht="12.75">
      <c r="A17" s="54">
        <v>322</v>
      </c>
      <c r="B17" s="88" t="s">
        <v>20</v>
      </c>
      <c r="C17" s="92">
        <f t="shared" si="6"/>
        <v>279275</v>
      </c>
      <c r="D17" s="92">
        <f>SUM(D18:D21)</f>
        <v>279275</v>
      </c>
      <c r="E17" s="92">
        <f aca="true" t="shared" si="7" ref="E17:M17">SUM(E18:E21)</f>
        <v>0</v>
      </c>
      <c r="F17" s="92">
        <f t="shared" si="7"/>
        <v>0</v>
      </c>
      <c r="G17" s="92">
        <f t="shared" si="7"/>
        <v>0</v>
      </c>
      <c r="H17" s="92">
        <f t="shared" si="7"/>
        <v>0</v>
      </c>
      <c r="I17" s="92">
        <f t="shared" si="7"/>
        <v>0</v>
      </c>
      <c r="J17" s="92">
        <f t="shared" si="7"/>
        <v>0</v>
      </c>
      <c r="K17" s="92">
        <f>SUM(K18:K21)</f>
        <v>0</v>
      </c>
      <c r="L17" s="92">
        <f>SUM(L18:L21)</f>
        <v>0</v>
      </c>
      <c r="M17" s="92">
        <f t="shared" si="7"/>
        <v>0</v>
      </c>
    </row>
    <row r="18" spans="1:13" ht="25.5">
      <c r="A18" s="114">
        <v>3221</v>
      </c>
      <c r="B18" s="82" t="s">
        <v>99</v>
      </c>
      <c r="C18" s="94">
        <f t="shared" si="6"/>
        <v>48275</v>
      </c>
      <c r="D18" s="94">
        <v>48275</v>
      </c>
      <c r="E18" s="94"/>
      <c r="F18" s="94"/>
      <c r="G18" s="94"/>
      <c r="H18" s="94"/>
      <c r="I18" s="94"/>
      <c r="J18" s="94"/>
      <c r="K18" s="94"/>
      <c r="L18" s="94"/>
      <c r="M18" s="94"/>
    </row>
    <row r="19" spans="1:13" ht="12.75">
      <c r="A19" s="114">
        <v>3223</v>
      </c>
      <c r="B19" s="82" t="s">
        <v>100</v>
      </c>
      <c r="C19" s="94">
        <f t="shared" si="6"/>
        <v>230000</v>
      </c>
      <c r="D19" s="94">
        <v>230000</v>
      </c>
      <c r="E19" s="94"/>
      <c r="F19" s="94"/>
      <c r="G19" s="94"/>
      <c r="H19" s="94"/>
      <c r="I19" s="94"/>
      <c r="J19" s="94"/>
      <c r="K19" s="94"/>
      <c r="L19" s="94"/>
      <c r="M19" s="94"/>
    </row>
    <row r="20" spans="1:13" ht="12.75">
      <c r="A20" s="114">
        <v>3225</v>
      </c>
      <c r="B20" s="82" t="s">
        <v>101</v>
      </c>
      <c r="C20" s="94">
        <f t="shared" si="6"/>
        <v>500</v>
      </c>
      <c r="D20" s="94">
        <v>500</v>
      </c>
      <c r="E20" s="94"/>
      <c r="F20" s="94"/>
      <c r="G20" s="94"/>
      <c r="H20" s="94"/>
      <c r="I20" s="94"/>
      <c r="J20" s="94"/>
      <c r="K20" s="94"/>
      <c r="L20" s="94"/>
      <c r="M20" s="94"/>
    </row>
    <row r="21" spans="1:13" ht="25.5">
      <c r="A21" s="114">
        <v>3227</v>
      </c>
      <c r="B21" s="82" t="s">
        <v>102</v>
      </c>
      <c r="C21" s="94">
        <f t="shared" si="6"/>
        <v>500</v>
      </c>
      <c r="D21" s="94">
        <v>500</v>
      </c>
      <c r="E21" s="94"/>
      <c r="F21" s="94"/>
      <c r="G21" s="94"/>
      <c r="H21" s="94"/>
      <c r="I21" s="94"/>
      <c r="J21" s="94"/>
      <c r="K21" s="94"/>
      <c r="L21" s="94"/>
      <c r="M21" s="94"/>
    </row>
    <row r="22" spans="1:13" s="90" customFormat="1" ht="12.75">
      <c r="A22" s="54">
        <v>323</v>
      </c>
      <c r="B22" s="88" t="s">
        <v>21</v>
      </c>
      <c r="C22" s="92">
        <f t="shared" si="6"/>
        <v>142600</v>
      </c>
      <c r="D22" s="92">
        <f aca="true" t="shared" si="8" ref="D22:M22">SUM(D23:D30)</f>
        <v>142600</v>
      </c>
      <c r="E22" s="92">
        <f t="shared" si="8"/>
        <v>0</v>
      </c>
      <c r="F22" s="92">
        <f t="shared" si="8"/>
        <v>0</v>
      </c>
      <c r="G22" s="92">
        <f t="shared" si="8"/>
        <v>0</v>
      </c>
      <c r="H22" s="92">
        <f t="shared" si="8"/>
        <v>0</v>
      </c>
      <c r="I22" s="92">
        <f t="shared" si="8"/>
        <v>0</v>
      </c>
      <c r="J22" s="92">
        <f t="shared" si="8"/>
        <v>0</v>
      </c>
      <c r="K22" s="92">
        <f t="shared" si="8"/>
        <v>0</v>
      </c>
      <c r="L22" s="92">
        <f t="shared" si="8"/>
        <v>0</v>
      </c>
      <c r="M22" s="92">
        <f t="shared" si="8"/>
        <v>0</v>
      </c>
    </row>
    <row r="23" spans="1:13" ht="12.75">
      <c r="A23" s="114">
        <v>3231</v>
      </c>
      <c r="B23" s="82" t="s">
        <v>103</v>
      </c>
      <c r="C23" s="94">
        <f t="shared" si="6"/>
        <v>21000</v>
      </c>
      <c r="D23" s="94">
        <v>21000</v>
      </c>
      <c r="E23" s="94"/>
      <c r="F23" s="94"/>
      <c r="G23" s="94"/>
      <c r="H23" s="94"/>
      <c r="I23" s="94"/>
      <c r="J23" s="94"/>
      <c r="K23" s="94"/>
      <c r="L23" s="94"/>
      <c r="M23" s="94"/>
    </row>
    <row r="24" spans="1:13" ht="12.75">
      <c r="A24" s="114">
        <v>3233</v>
      </c>
      <c r="B24" s="82" t="s">
        <v>173</v>
      </c>
      <c r="C24" s="94">
        <f t="shared" si="6"/>
        <v>2500</v>
      </c>
      <c r="D24" s="94">
        <v>2500</v>
      </c>
      <c r="E24" s="94"/>
      <c r="F24" s="94"/>
      <c r="G24" s="94"/>
      <c r="H24" s="94"/>
      <c r="I24" s="94"/>
      <c r="J24" s="94"/>
      <c r="K24" s="94"/>
      <c r="L24" s="94"/>
      <c r="M24" s="94"/>
    </row>
    <row r="25" spans="1:13" ht="12.75">
      <c r="A25" s="114">
        <v>3234</v>
      </c>
      <c r="B25" s="82" t="s">
        <v>104</v>
      </c>
      <c r="C25" s="94">
        <f t="shared" si="6"/>
        <v>45000</v>
      </c>
      <c r="D25" s="94">
        <v>45000</v>
      </c>
      <c r="E25" s="94"/>
      <c r="F25" s="94"/>
      <c r="G25" s="94"/>
      <c r="H25" s="94"/>
      <c r="I25" s="94"/>
      <c r="J25" s="94"/>
      <c r="K25" s="94"/>
      <c r="L25" s="94"/>
      <c r="M25" s="94"/>
    </row>
    <row r="26" spans="1:13" ht="12.75">
      <c r="A26" s="114">
        <v>3235</v>
      </c>
      <c r="B26" s="82" t="s">
        <v>161</v>
      </c>
      <c r="C26" s="94">
        <f t="shared" si="6"/>
        <v>27000</v>
      </c>
      <c r="D26" s="94">
        <v>27000</v>
      </c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12.75">
      <c r="A27" s="114">
        <v>3236</v>
      </c>
      <c r="B27" s="82" t="s">
        <v>105</v>
      </c>
      <c r="C27" s="94">
        <f t="shared" si="6"/>
        <v>20000</v>
      </c>
      <c r="D27" s="94">
        <v>20000</v>
      </c>
      <c r="E27" s="94"/>
      <c r="F27" s="94"/>
      <c r="G27" s="94"/>
      <c r="H27" s="94"/>
      <c r="I27" s="94"/>
      <c r="J27" s="94"/>
      <c r="K27" s="94"/>
      <c r="L27" s="94"/>
      <c r="M27" s="94"/>
    </row>
    <row r="28" spans="1:13" ht="12.75">
      <c r="A28" s="114">
        <v>3237</v>
      </c>
      <c r="B28" s="82" t="s">
        <v>106</v>
      </c>
      <c r="C28" s="94">
        <f t="shared" si="6"/>
        <v>7500</v>
      </c>
      <c r="D28" s="94">
        <v>7500</v>
      </c>
      <c r="E28" s="94"/>
      <c r="F28" s="94"/>
      <c r="G28" s="94"/>
      <c r="H28" s="94"/>
      <c r="I28" s="94"/>
      <c r="J28" s="94"/>
      <c r="K28" s="94"/>
      <c r="L28" s="94"/>
      <c r="M28" s="94"/>
    </row>
    <row r="29" spans="1:13" ht="12.75">
      <c r="A29" s="114">
        <v>3238</v>
      </c>
      <c r="B29" s="82" t="s">
        <v>107</v>
      </c>
      <c r="C29" s="94">
        <f t="shared" si="6"/>
        <v>19500</v>
      </c>
      <c r="D29" s="94">
        <v>19500</v>
      </c>
      <c r="E29" s="94"/>
      <c r="F29" s="94"/>
      <c r="G29" s="94"/>
      <c r="H29" s="94"/>
      <c r="I29" s="94"/>
      <c r="J29" s="94"/>
      <c r="K29" s="94"/>
      <c r="L29" s="94"/>
      <c r="M29" s="94"/>
    </row>
    <row r="30" spans="1:13" ht="12.75">
      <c r="A30" s="114">
        <v>3239</v>
      </c>
      <c r="B30" s="82" t="s">
        <v>108</v>
      </c>
      <c r="C30" s="94">
        <f t="shared" si="6"/>
        <v>100</v>
      </c>
      <c r="D30" s="94">
        <v>100</v>
      </c>
      <c r="E30" s="94"/>
      <c r="F30" s="94"/>
      <c r="G30" s="94"/>
      <c r="H30" s="94"/>
      <c r="I30" s="94"/>
      <c r="J30" s="94"/>
      <c r="K30" s="94"/>
      <c r="L30" s="94"/>
      <c r="M30" s="94"/>
    </row>
    <row r="31" spans="1:13" s="90" customFormat="1" ht="25.5">
      <c r="A31" s="54">
        <v>329</v>
      </c>
      <c r="B31" s="88" t="s">
        <v>109</v>
      </c>
      <c r="C31" s="92">
        <f t="shared" si="6"/>
        <v>3000</v>
      </c>
      <c r="D31" s="92">
        <f aca="true" t="shared" si="9" ref="D31:M31">SUM(D32:D36)</f>
        <v>3000</v>
      </c>
      <c r="E31" s="92">
        <f t="shared" si="9"/>
        <v>0</v>
      </c>
      <c r="F31" s="92">
        <f t="shared" si="9"/>
        <v>0</v>
      </c>
      <c r="G31" s="92">
        <f t="shared" si="9"/>
        <v>0</v>
      </c>
      <c r="H31" s="92">
        <f t="shared" si="9"/>
        <v>0</v>
      </c>
      <c r="I31" s="92">
        <f t="shared" si="9"/>
        <v>0</v>
      </c>
      <c r="J31" s="92">
        <f t="shared" si="9"/>
        <v>0</v>
      </c>
      <c r="K31" s="92">
        <f>SUM(K32:K36)</f>
        <v>0</v>
      </c>
      <c r="L31" s="92">
        <f>SUM(L32:L36)</f>
        <v>0</v>
      </c>
      <c r="M31" s="92">
        <f t="shared" si="9"/>
        <v>0</v>
      </c>
    </row>
    <row r="32" spans="1:13" ht="12.75">
      <c r="A32" s="114">
        <v>3292</v>
      </c>
      <c r="B32" s="82" t="s">
        <v>110</v>
      </c>
      <c r="C32" s="94">
        <f t="shared" si="6"/>
        <v>0</v>
      </c>
      <c r="D32" s="94">
        <v>0</v>
      </c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2.75">
      <c r="A33" s="114">
        <v>3293</v>
      </c>
      <c r="B33" s="82" t="s">
        <v>111</v>
      </c>
      <c r="C33" s="94">
        <f t="shared" si="6"/>
        <v>0</v>
      </c>
      <c r="D33" s="94">
        <v>0</v>
      </c>
      <c r="E33" s="94"/>
      <c r="F33" s="94"/>
      <c r="G33" s="94"/>
      <c r="H33" s="94"/>
      <c r="I33" s="94"/>
      <c r="J33" s="94"/>
      <c r="K33" s="94"/>
      <c r="L33" s="94"/>
      <c r="M33" s="94"/>
    </row>
    <row r="34" spans="1:13" ht="12.75">
      <c r="A34" s="114">
        <v>3294</v>
      </c>
      <c r="B34" s="82" t="s">
        <v>112</v>
      </c>
      <c r="C34" s="94">
        <f t="shared" si="6"/>
        <v>500</v>
      </c>
      <c r="D34" s="94">
        <v>500</v>
      </c>
      <c r="E34" s="94"/>
      <c r="F34" s="94"/>
      <c r="G34" s="94"/>
      <c r="H34" s="94"/>
      <c r="I34" s="94"/>
      <c r="J34" s="94"/>
      <c r="K34" s="94"/>
      <c r="L34" s="94"/>
      <c r="M34" s="94"/>
    </row>
    <row r="35" spans="1:13" ht="12.75">
      <c r="A35" s="114">
        <v>3295</v>
      </c>
      <c r="B35" s="82" t="s">
        <v>162</v>
      </c>
      <c r="C35" s="94">
        <f t="shared" si="6"/>
        <v>1000</v>
      </c>
      <c r="D35" s="94">
        <v>1000</v>
      </c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2.75">
      <c r="A36" s="114">
        <v>3299</v>
      </c>
      <c r="B36" s="82" t="s">
        <v>109</v>
      </c>
      <c r="C36" s="94">
        <f t="shared" si="6"/>
        <v>1500</v>
      </c>
      <c r="D36" s="94">
        <v>1500</v>
      </c>
      <c r="E36" s="94"/>
      <c r="F36" s="94"/>
      <c r="G36" s="94"/>
      <c r="H36" s="94"/>
      <c r="I36" s="94"/>
      <c r="J36" s="94"/>
      <c r="K36" s="94"/>
      <c r="L36" s="94"/>
      <c r="M36" s="94"/>
    </row>
    <row r="37" spans="1:13" s="5" customFormat="1" ht="12.75">
      <c r="A37" s="54">
        <v>34</v>
      </c>
      <c r="B37" s="88" t="s">
        <v>22</v>
      </c>
      <c r="C37" s="92">
        <f t="shared" si="6"/>
        <v>6500</v>
      </c>
      <c r="D37" s="92">
        <f>SUM(D38)</f>
        <v>6500</v>
      </c>
      <c r="E37" s="92">
        <f aca="true" t="shared" si="10" ref="E37:M38">SUM(E38)</f>
        <v>0</v>
      </c>
      <c r="F37" s="92">
        <f t="shared" si="10"/>
        <v>0</v>
      </c>
      <c r="G37" s="92">
        <f t="shared" si="10"/>
        <v>0</v>
      </c>
      <c r="H37" s="92">
        <f t="shared" si="10"/>
        <v>0</v>
      </c>
      <c r="I37" s="92">
        <f t="shared" si="10"/>
        <v>0</v>
      </c>
      <c r="J37" s="92">
        <f t="shared" si="10"/>
        <v>0</v>
      </c>
      <c r="K37" s="92">
        <f t="shared" si="10"/>
        <v>0</v>
      </c>
      <c r="L37" s="92">
        <f>C37</f>
        <v>6500</v>
      </c>
      <c r="M37" s="92">
        <f>D37</f>
        <v>6500</v>
      </c>
    </row>
    <row r="38" spans="1:13" s="90" customFormat="1" ht="12.75">
      <c r="A38" s="54">
        <v>343</v>
      </c>
      <c r="B38" s="88" t="s">
        <v>23</v>
      </c>
      <c r="C38" s="92">
        <f t="shared" si="6"/>
        <v>6500</v>
      </c>
      <c r="D38" s="92">
        <f>SUM(D39)</f>
        <v>6500</v>
      </c>
      <c r="E38" s="92">
        <f t="shared" si="10"/>
        <v>0</v>
      </c>
      <c r="F38" s="92">
        <f t="shared" si="10"/>
        <v>0</v>
      </c>
      <c r="G38" s="92">
        <f t="shared" si="10"/>
        <v>0</v>
      </c>
      <c r="H38" s="92">
        <f t="shared" si="10"/>
        <v>0</v>
      </c>
      <c r="I38" s="92">
        <f t="shared" si="10"/>
        <v>0</v>
      </c>
      <c r="J38" s="92">
        <f t="shared" si="10"/>
        <v>0</v>
      </c>
      <c r="K38" s="92">
        <f t="shared" si="10"/>
        <v>0</v>
      </c>
      <c r="L38" s="92">
        <f t="shared" si="10"/>
        <v>0</v>
      </c>
      <c r="M38" s="92">
        <f t="shared" si="10"/>
        <v>0</v>
      </c>
    </row>
    <row r="39" spans="1:13" ht="25.5">
      <c r="A39" s="114">
        <v>3431</v>
      </c>
      <c r="B39" s="82" t="s">
        <v>114</v>
      </c>
      <c r="C39" s="94">
        <f t="shared" si="6"/>
        <v>6500</v>
      </c>
      <c r="D39" s="94">
        <v>6500</v>
      </c>
      <c r="E39" s="94"/>
      <c r="F39" s="94"/>
      <c r="G39" s="94"/>
      <c r="H39" s="94"/>
      <c r="I39" s="94"/>
      <c r="J39" s="94"/>
      <c r="K39" s="94"/>
      <c r="L39" s="94"/>
      <c r="M39" s="94"/>
    </row>
    <row r="40" spans="1:13" s="90" customFormat="1" ht="38.25">
      <c r="A40" s="54">
        <v>37</v>
      </c>
      <c r="B40" s="88" t="s">
        <v>117</v>
      </c>
      <c r="C40" s="92">
        <f t="shared" si="6"/>
        <v>40000</v>
      </c>
      <c r="D40" s="92">
        <f>SUM(D41)</f>
        <v>40000</v>
      </c>
      <c r="E40" s="92">
        <f aca="true" t="shared" si="11" ref="E40:M41">SUM(E41)</f>
        <v>0</v>
      </c>
      <c r="F40" s="92">
        <f t="shared" si="11"/>
        <v>0</v>
      </c>
      <c r="G40" s="92">
        <f t="shared" si="11"/>
        <v>0</v>
      </c>
      <c r="H40" s="92">
        <f t="shared" si="11"/>
        <v>0</v>
      </c>
      <c r="I40" s="92">
        <f t="shared" si="11"/>
        <v>0</v>
      </c>
      <c r="J40" s="92">
        <f t="shared" si="11"/>
        <v>0</v>
      </c>
      <c r="K40" s="92">
        <f t="shared" si="11"/>
        <v>0</v>
      </c>
      <c r="L40" s="92">
        <f>C40</f>
        <v>40000</v>
      </c>
      <c r="M40" s="92">
        <f>D40</f>
        <v>40000</v>
      </c>
    </row>
    <row r="41" spans="1:13" s="90" customFormat="1" ht="25.5">
      <c r="A41" s="54">
        <v>372</v>
      </c>
      <c r="B41" s="88" t="s">
        <v>118</v>
      </c>
      <c r="C41" s="92">
        <f t="shared" si="6"/>
        <v>40000</v>
      </c>
      <c r="D41" s="92">
        <f>SUM(D42)</f>
        <v>40000</v>
      </c>
      <c r="E41" s="92">
        <f t="shared" si="11"/>
        <v>0</v>
      </c>
      <c r="F41" s="92">
        <f t="shared" si="11"/>
        <v>0</v>
      </c>
      <c r="G41" s="92">
        <f t="shared" si="11"/>
        <v>0</v>
      </c>
      <c r="H41" s="92">
        <f t="shared" si="11"/>
        <v>0</v>
      </c>
      <c r="I41" s="92">
        <f t="shared" si="11"/>
        <v>0</v>
      </c>
      <c r="J41" s="92">
        <f t="shared" si="11"/>
        <v>0</v>
      </c>
      <c r="K41" s="92">
        <f t="shared" si="11"/>
        <v>0</v>
      </c>
      <c r="L41" s="92">
        <f t="shared" si="11"/>
        <v>0</v>
      </c>
      <c r="M41" s="92">
        <f t="shared" si="11"/>
        <v>0</v>
      </c>
    </row>
    <row r="42" spans="1:13" ht="25.5">
      <c r="A42" s="114">
        <v>3722</v>
      </c>
      <c r="B42" s="82" t="s">
        <v>119</v>
      </c>
      <c r="C42" s="94">
        <f t="shared" si="6"/>
        <v>40000</v>
      </c>
      <c r="D42" s="94">
        <v>40000</v>
      </c>
      <c r="E42" s="94"/>
      <c r="F42" s="94"/>
      <c r="G42" s="94"/>
      <c r="H42" s="94"/>
      <c r="I42" s="94"/>
      <c r="J42" s="94"/>
      <c r="K42" s="94"/>
      <c r="L42" s="94"/>
      <c r="M42" s="94"/>
    </row>
    <row r="43" spans="1:13" ht="51">
      <c r="A43" s="113" t="s">
        <v>75</v>
      </c>
      <c r="B43" s="97" t="s">
        <v>41</v>
      </c>
      <c r="C43" s="98">
        <f>SUM(C44)</f>
        <v>105736.17</v>
      </c>
      <c r="D43" s="98">
        <f aca="true" t="shared" si="12" ref="D43:M43">SUM(D44)</f>
        <v>105736.17</v>
      </c>
      <c r="E43" s="98">
        <f t="shared" si="12"/>
        <v>0</v>
      </c>
      <c r="F43" s="98">
        <f t="shared" si="12"/>
        <v>0</v>
      </c>
      <c r="G43" s="98">
        <f t="shared" si="12"/>
        <v>0</v>
      </c>
      <c r="H43" s="98">
        <f t="shared" si="12"/>
        <v>0</v>
      </c>
      <c r="I43" s="98">
        <f t="shared" si="12"/>
        <v>0</v>
      </c>
      <c r="J43" s="98">
        <f t="shared" si="12"/>
        <v>0</v>
      </c>
      <c r="K43" s="98">
        <f t="shared" si="12"/>
        <v>0</v>
      </c>
      <c r="L43" s="98">
        <f t="shared" si="12"/>
        <v>105736.17</v>
      </c>
      <c r="M43" s="98">
        <f t="shared" si="12"/>
        <v>105736.17</v>
      </c>
    </row>
    <row r="44" spans="1:13" s="90" customFormat="1" ht="12.75">
      <c r="A44" s="54">
        <v>3</v>
      </c>
      <c r="B44" s="88" t="s">
        <v>37</v>
      </c>
      <c r="C44" s="92">
        <f>C45</f>
        <v>105736.17</v>
      </c>
      <c r="D44" s="92">
        <f>D45</f>
        <v>105736.17</v>
      </c>
      <c r="E44" s="92">
        <f aca="true" t="shared" si="13" ref="E44:M44">SUM(E45+E48)</f>
        <v>0</v>
      </c>
      <c r="F44" s="92">
        <f t="shared" si="13"/>
        <v>0</v>
      </c>
      <c r="G44" s="92">
        <f t="shared" si="13"/>
        <v>0</v>
      </c>
      <c r="H44" s="92">
        <f t="shared" si="13"/>
        <v>0</v>
      </c>
      <c r="I44" s="92">
        <f t="shared" si="13"/>
        <v>0</v>
      </c>
      <c r="J44" s="92">
        <f t="shared" si="13"/>
        <v>0</v>
      </c>
      <c r="K44" s="92">
        <f>SUM(K45+K48)</f>
        <v>0</v>
      </c>
      <c r="L44" s="92">
        <f>SUM(L45+L48)</f>
        <v>105736.17</v>
      </c>
      <c r="M44" s="92">
        <f t="shared" si="13"/>
        <v>105736.17</v>
      </c>
    </row>
    <row r="45" spans="1:13" s="90" customFormat="1" ht="12.75">
      <c r="A45" s="54">
        <v>32</v>
      </c>
      <c r="B45" s="88" t="s">
        <v>18</v>
      </c>
      <c r="C45" s="92">
        <f>C46+C48</f>
        <v>105736.17</v>
      </c>
      <c r="D45" s="92">
        <f>D46+D48</f>
        <v>105736.17</v>
      </c>
      <c r="E45" s="92">
        <f aca="true" t="shared" si="14" ref="E45:K45">SUM(E46)</f>
        <v>0</v>
      </c>
      <c r="F45" s="92">
        <f t="shared" si="14"/>
        <v>0</v>
      </c>
      <c r="G45" s="92">
        <f t="shared" si="14"/>
        <v>0</v>
      </c>
      <c r="H45" s="92">
        <f t="shared" si="14"/>
        <v>0</v>
      </c>
      <c r="I45" s="92">
        <f t="shared" si="14"/>
        <v>0</v>
      </c>
      <c r="J45" s="92">
        <f t="shared" si="14"/>
        <v>0</v>
      </c>
      <c r="K45" s="92">
        <f t="shared" si="14"/>
        <v>0</v>
      </c>
      <c r="L45" s="92">
        <f>C45</f>
        <v>105736.17</v>
      </c>
      <c r="M45" s="92">
        <f>D45</f>
        <v>105736.17</v>
      </c>
    </row>
    <row r="46" spans="1:13" s="90" customFormat="1" ht="12.75">
      <c r="A46" s="54">
        <v>322</v>
      </c>
      <c r="B46" s="88" t="s">
        <v>20</v>
      </c>
      <c r="C46" s="92">
        <f>SUM(C47)</f>
        <v>35000</v>
      </c>
      <c r="D46" s="92">
        <f>SUM(D47)</f>
        <v>35000</v>
      </c>
      <c r="E46" s="92">
        <f aca="true" t="shared" si="15" ref="E46:M46">SUM(E47)</f>
        <v>0</v>
      </c>
      <c r="F46" s="92">
        <f t="shared" si="15"/>
        <v>0</v>
      </c>
      <c r="G46" s="92">
        <f t="shared" si="15"/>
        <v>0</v>
      </c>
      <c r="H46" s="92">
        <f t="shared" si="15"/>
        <v>0</v>
      </c>
      <c r="I46" s="92">
        <f t="shared" si="15"/>
        <v>0</v>
      </c>
      <c r="J46" s="92">
        <f t="shared" si="15"/>
        <v>0</v>
      </c>
      <c r="K46" s="92">
        <f t="shared" si="15"/>
        <v>0</v>
      </c>
      <c r="L46" s="92">
        <f t="shared" si="15"/>
        <v>0</v>
      </c>
      <c r="M46" s="92">
        <f t="shared" si="15"/>
        <v>0</v>
      </c>
    </row>
    <row r="47" spans="1:13" ht="25.5">
      <c r="A47" s="114">
        <v>3224</v>
      </c>
      <c r="B47" s="82" t="s">
        <v>115</v>
      </c>
      <c r="C47" s="94">
        <f>D47</f>
        <v>35000</v>
      </c>
      <c r="D47" s="94">
        <v>35000</v>
      </c>
      <c r="E47" s="94"/>
      <c r="F47" s="94"/>
      <c r="G47" s="94"/>
      <c r="H47" s="94"/>
      <c r="I47" s="94"/>
      <c r="J47" s="94"/>
      <c r="K47" s="94"/>
      <c r="L47" s="94"/>
      <c r="M47" s="94"/>
    </row>
    <row r="48" spans="1:13" s="90" customFormat="1" ht="12.75">
      <c r="A48" s="54">
        <v>323</v>
      </c>
      <c r="B48" s="88" t="s">
        <v>21</v>
      </c>
      <c r="C48" s="92">
        <f>SUM(C49:C50)</f>
        <v>70736.17</v>
      </c>
      <c r="D48" s="92">
        <f>SUM(D49:D50)</f>
        <v>70736.17</v>
      </c>
      <c r="E48" s="92">
        <f aca="true" t="shared" si="16" ref="E48:M48">SUM(E49:E50)</f>
        <v>0</v>
      </c>
      <c r="F48" s="92">
        <f t="shared" si="16"/>
        <v>0</v>
      </c>
      <c r="G48" s="92">
        <f t="shared" si="16"/>
        <v>0</v>
      </c>
      <c r="H48" s="92">
        <f t="shared" si="16"/>
        <v>0</v>
      </c>
      <c r="I48" s="92">
        <f t="shared" si="16"/>
        <v>0</v>
      </c>
      <c r="J48" s="92">
        <f t="shared" si="16"/>
        <v>0</v>
      </c>
      <c r="K48" s="92">
        <f>SUM(K49:K50)</f>
        <v>0</v>
      </c>
      <c r="L48" s="92">
        <f>SUM(L49:L50)</f>
        <v>0</v>
      </c>
      <c r="M48" s="92">
        <f t="shared" si="16"/>
        <v>0</v>
      </c>
    </row>
    <row r="49" spans="1:13" ht="25.5">
      <c r="A49" s="114">
        <v>3232</v>
      </c>
      <c r="B49" s="82" t="s">
        <v>116</v>
      </c>
      <c r="C49" s="94">
        <f>D49</f>
        <v>70636.17</v>
      </c>
      <c r="D49" s="94">
        <v>70636.17</v>
      </c>
      <c r="E49" s="94"/>
      <c r="F49" s="94"/>
      <c r="G49" s="94"/>
      <c r="H49" s="94"/>
      <c r="I49" s="94"/>
      <c r="J49" s="94"/>
      <c r="K49" s="94"/>
      <c r="L49" s="94"/>
      <c r="M49" s="94"/>
    </row>
    <row r="50" spans="1:13" ht="12.75">
      <c r="A50" s="114">
        <v>3237</v>
      </c>
      <c r="B50" s="82" t="s">
        <v>106</v>
      </c>
      <c r="C50" s="94">
        <f>D50</f>
        <v>100</v>
      </c>
      <c r="D50" s="94">
        <v>100</v>
      </c>
      <c r="E50" s="94"/>
      <c r="F50" s="94"/>
      <c r="G50" s="94"/>
      <c r="H50" s="94"/>
      <c r="I50" s="94"/>
      <c r="J50" s="94"/>
      <c r="K50" s="94"/>
      <c r="L50" s="94"/>
      <c r="M50" s="94"/>
    </row>
    <row r="51" spans="1:13" ht="25.5">
      <c r="A51" s="112" t="s">
        <v>42</v>
      </c>
      <c r="B51" s="95" t="s">
        <v>43</v>
      </c>
      <c r="C51" s="96">
        <f aca="true" t="shared" si="17" ref="C51:M54">SUM(C52)</f>
        <v>0</v>
      </c>
      <c r="D51" s="96">
        <f t="shared" si="17"/>
        <v>0</v>
      </c>
      <c r="E51" s="96">
        <f t="shared" si="17"/>
        <v>0</v>
      </c>
      <c r="F51" s="96">
        <f t="shared" si="17"/>
        <v>0</v>
      </c>
      <c r="G51" s="96">
        <f t="shared" si="17"/>
        <v>0</v>
      </c>
      <c r="H51" s="96">
        <f t="shared" si="17"/>
        <v>0</v>
      </c>
      <c r="I51" s="96">
        <f t="shared" si="17"/>
        <v>0</v>
      </c>
      <c r="J51" s="96">
        <f t="shared" si="17"/>
        <v>0</v>
      </c>
      <c r="K51" s="96">
        <f t="shared" si="17"/>
        <v>0</v>
      </c>
      <c r="L51" s="96">
        <f t="shared" si="17"/>
        <v>0</v>
      </c>
      <c r="M51" s="96">
        <f t="shared" si="17"/>
        <v>0</v>
      </c>
    </row>
    <row r="52" spans="1:13" ht="63.75">
      <c r="A52" s="113" t="s">
        <v>49</v>
      </c>
      <c r="B52" s="97" t="s">
        <v>140</v>
      </c>
      <c r="C52" s="98">
        <f t="shared" si="17"/>
        <v>0</v>
      </c>
      <c r="D52" s="98">
        <f t="shared" si="17"/>
        <v>0</v>
      </c>
      <c r="E52" s="98">
        <f t="shared" si="17"/>
        <v>0</v>
      </c>
      <c r="F52" s="98">
        <f t="shared" si="17"/>
        <v>0</v>
      </c>
      <c r="G52" s="98">
        <f t="shared" si="17"/>
        <v>0</v>
      </c>
      <c r="H52" s="98">
        <f t="shared" si="17"/>
        <v>0</v>
      </c>
      <c r="I52" s="98">
        <f t="shared" si="17"/>
        <v>0</v>
      </c>
      <c r="J52" s="98">
        <f t="shared" si="17"/>
        <v>0</v>
      </c>
      <c r="K52" s="98">
        <f t="shared" si="17"/>
        <v>0</v>
      </c>
      <c r="L52" s="98">
        <f t="shared" si="17"/>
        <v>0</v>
      </c>
      <c r="M52" s="98">
        <f t="shared" si="17"/>
        <v>0</v>
      </c>
    </row>
    <row r="53" spans="1:13" s="90" customFormat="1" ht="25.5">
      <c r="A53" s="115" t="s">
        <v>44</v>
      </c>
      <c r="B53" s="89" t="s">
        <v>24</v>
      </c>
      <c r="C53" s="93">
        <f t="shared" si="17"/>
        <v>0</v>
      </c>
      <c r="D53" s="93">
        <f t="shared" si="17"/>
        <v>0</v>
      </c>
      <c r="E53" s="93">
        <f t="shared" si="17"/>
        <v>0</v>
      </c>
      <c r="F53" s="93">
        <f t="shared" si="17"/>
        <v>0</v>
      </c>
      <c r="G53" s="93">
        <f t="shared" si="17"/>
        <v>0</v>
      </c>
      <c r="H53" s="93">
        <f t="shared" si="17"/>
        <v>0</v>
      </c>
      <c r="I53" s="93">
        <f t="shared" si="17"/>
        <v>0</v>
      </c>
      <c r="J53" s="93">
        <f t="shared" si="17"/>
        <v>0</v>
      </c>
      <c r="K53" s="93">
        <f t="shared" si="17"/>
        <v>0</v>
      </c>
      <c r="L53" s="93">
        <f t="shared" si="17"/>
        <v>0</v>
      </c>
      <c r="M53" s="93">
        <f t="shared" si="17"/>
        <v>0</v>
      </c>
    </row>
    <row r="54" spans="1:13" s="90" customFormat="1" ht="25.5">
      <c r="A54" s="115" t="s">
        <v>45</v>
      </c>
      <c r="B54" s="89" t="s">
        <v>46</v>
      </c>
      <c r="C54" s="93">
        <f t="shared" si="17"/>
        <v>0</v>
      </c>
      <c r="D54" s="93">
        <f t="shared" si="17"/>
        <v>0</v>
      </c>
      <c r="E54" s="93">
        <f t="shared" si="17"/>
        <v>0</v>
      </c>
      <c r="F54" s="93">
        <f t="shared" si="17"/>
        <v>0</v>
      </c>
      <c r="G54" s="93">
        <f t="shared" si="17"/>
        <v>0</v>
      </c>
      <c r="H54" s="93">
        <f t="shared" si="17"/>
        <v>0</v>
      </c>
      <c r="I54" s="93">
        <f t="shared" si="17"/>
        <v>0</v>
      </c>
      <c r="J54" s="93">
        <f t="shared" si="17"/>
        <v>0</v>
      </c>
      <c r="K54" s="93">
        <f t="shared" si="17"/>
        <v>0</v>
      </c>
      <c r="L54" s="93">
        <f t="shared" si="17"/>
        <v>0</v>
      </c>
      <c r="M54" s="93">
        <f t="shared" si="17"/>
        <v>0</v>
      </c>
    </row>
    <row r="55" spans="1:13" s="90" customFormat="1" ht="25.5">
      <c r="A55" s="115" t="s">
        <v>47</v>
      </c>
      <c r="B55" s="89" t="s">
        <v>48</v>
      </c>
      <c r="C55" s="93">
        <f>C56</f>
        <v>0</v>
      </c>
      <c r="D55" s="93">
        <f>D56</f>
        <v>0</v>
      </c>
      <c r="E55" s="93"/>
      <c r="F55" s="93"/>
      <c r="G55" s="93"/>
      <c r="H55" s="93"/>
      <c r="I55" s="93"/>
      <c r="J55" s="93"/>
      <c r="K55" s="93"/>
      <c r="L55" s="93"/>
      <c r="M55" s="93"/>
    </row>
    <row r="56" spans="1:13" ht="25.5">
      <c r="A56" s="114">
        <v>4511</v>
      </c>
      <c r="B56" s="82" t="s">
        <v>48</v>
      </c>
      <c r="C56" s="94">
        <f>D56</f>
        <v>0</v>
      </c>
      <c r="D56" s="94">
        <v>0</v>
      </c>
      <c r="E56" s="94">
        <v>0</v>
      </c>
      <c r="F56" s="94">
        <v>0</v>
      </c>
      <c r="G56" s="94">
        <v>0</v>
      </c>
      <c r="H56" s="94">
        <v>0</v>
      </c>
      <c r="I56" s="94">
        <v>0</v>
      </c>
      <c r="J56" s="94">
        <v>0</v>
      </c>
      <c r="K56" s="94">
        <v>0</v>
      </c>
      <c r="L56" s="94">
        <v>0</v>
      </c>
      <c r="M56" s="94">
        <v>0</v>
      </c>
    </row>
    <row r="57" spans="1:13" ht="25.5">
      <c r="A57" s="112" t="s">
        <v>42</v>
      </c>
      <c r="B57" s="95" t="s">
        <v>50</v>
      </c>
      <c r="C57" s="96">
        <f>SUM(C58+C73+C79+C84+C89+C102)</f>
        <v>758318.42</v>
      </c>
      <c r="D57" s="96">
        <f aca="true" t="shared" si="18" ref="D57:M57">SUM(D58+D73+D79+D84+D89+D102)</f>
        <v>758318.42</v>
      </c>
      <c r="E57" s="96">
        <f t="shared" si="18"/>
        <v>0</v>
      </c>
      <c r="F57" s="96">
        <f t="shared" si="18"/>
        <v>0</v>
      </c>
      <c r="G57" s="96">
        <f t="shared" si="18"/>
        <v>0</v>
      </c>
      <c r="H57" s="96">
        <f t="shared" si="18"/>
        <v>0</v>
      </c>
      <c r="I57" s="96">
        <f t="shared" si="18"/>
        <v>0</v>
      </c>
      <c r="J57" s="96">
        <f t="shared" si="18"/>
        <v>0</v>
      </c>
      <c r="K57" s="96">
        <f t="shared" si="18"/>
        <v>0</v>
      </c>
      <c r="L57" s="96">
        <f t="shared" si="18"/>
        <v>758318.42</v>
      </c>
      <c r="M57" s="96">
        <f t="shared" si="18"/>
        <v>758318.42</v>
      </c>
    </row>
    <row r="58" spans="1:13" ht="51">
      <c r="A58" s="113" t="s">
        <v>52</v>
      </c>
      <c r="B58" s="97" t="s">
        <v>53</v>
      </c>
      <c r="C58" s="98">
        <f aca="true" t="shared" si="19" ref="C58:M59">SUM(C59)</f>
        <v>5000</v>
      </c>
      <c r="D58" s="98">
        <f t="shared" si="19"/>
        <v>5000</v>
      </c>
      <c r="E58" s="98">
        <f t="shared" si="19"/>
        <v>0</v>
      </c>
      <c r="F58" s="98">
        <f t="shared" si="19"/>
        <v>0</v>
      </c>
      <c r="G58" s="98">
        <f t="shared" si="19"/>
        <v>0</v>
      </c>
      <c r="H58" s="98">
        <f t="shared" si="19"/>
        <v>0</v>
      </c>
      <c r="I58" s="98">
        <f t="shared" si="19"/>
        <v>0</v>
      </c>
      <c r="J58" s="98">
        <f t="shared" si="19"/>
        <v>0</v>
      </c>
      <c r="K58" s="98">
        <f t="shared" si="19"/>
        <v>0</v>
      </c>
      <c r="L58" s="98">
        <f t="shared" si="19"/>
        <v>5000</v>
      </c>
      <c r="M58" s="98">
        <f t="shared" si="19"/>
        <v>5000</v>
      </c>
    </row>
    <row r="59" spans="1:13" s="90" customFormat="1" ht="12.75">
      <c r="A59" s="54">
        <v>3</v>
      </c>
      <c r="B59" s="88" t="s">
        <v>37</v>
      </c>
      <c r="C59" s="92">
        <f>D59+E59+F59++H59+I59+J59+K59</f>
        <v>5000</v>
      </c>
      <c r="D59" s="92">
        <f t="shared" si="19"/>
        <v>5000</v>
      </c>
      <c r="E59" s="92">
        <f t="shared" si="19"/>
        <v>0</v>
      </c>
      <c r="F59" s="92">
        <f t="shared" si="19"/>
        <v>0</v>
      </c>
      <c r="G59" s="92">
        <f t="shared" si="19"/>
        <v>0</v>
      </c>
      <c r="H59" s="92">
        <f t="shared" si="19"/>
        <v>0</v>
      </c>
      <c r="I59" s="92">
        <f t="shared" si="19"/>
        <v>0</v>
      </c>
      <c r="J59" s="92">
        <f t="shared" si="19"/>
        <v>0</v>
      </c>
      <c r="K59" s="92">
        <f t="shared" si="19"/>
        <v>0</v>
      </c>
      <c r="L59" s="92">
        <f t="shared" si="19"/>
        <v>5000</v>
      </c>
      <c r="M59" s="92">
        <f t="shared" si="19"/>
        <v>5000</v>
      </c>
    </row>
    <row r="60" spans="1:13" s="90" customFormat="1" ht="12.75">
      <c r="A60" s="54">
        <v>32</v>
      </c>
      <c r="B60" s="88" t="s">
        <v>18</v>
      </c>
      <c r="C60" s="92">
        <f aca="true" t="shared" si="20" ref="C60:C72">D60+E60+F60++H60+I60+J60+K60</f>
        <v>5000</v>
      </c>
      <c r="D60" s="92">
        <f>D61+D65+D69+D71</f>
        <v>5000</v>
      </c>
      <c r="E60" s="92">
        <f aca="true" t="shared" si="21" ref="E60:K60">SUM(E71)</f>
        <v>0</v>
      </c>
      <c r="F60" s="92">
        <f t="shared" si="21"/>
        <v>0</v>
      </c>
      <c r="G60" s="92">
        <f t="shared" si="21"/>
        <v>0</v>
      </c>
      <c r="H60" s="92">
        <f t="shared" si="21"/>
        <v>0</v>
      </c>
      <c r="I60" s="92">
        <f t="shared" si="21"/>
        <v>0</v>
      </c>
      <c r="J60" s="92">
        <f t="shared" si="21"/>
        <v>0</v>
      </c>
      <c r="K60" s="92">
        <f t="shared" si="21"/>
        <v>0</v>
      </c>
      <c r="L60" s="92">
        <f>C60</f>
        <v>5000</v>
      </c>
      <c r="M60" s="92">
        <f>D60</f>
        <v>5000</v>
      </c>
    </row>
    <row r="61" spans="1:13" s="90" customFormat="1" ht="12.75">
      <c r="A61" s="54">
        <v>321</v>
      </c>
      <c r="B61" s="88" t="s">
        <v>19</v>
      </c>
      <c r="C61" s="92">
        <f t="shared" si="20"/>
        <v>1000</v>
      </c>
      <c r="D61" s="92">
        <f>D62+D63+D64</f>
        <v>1000</v>
      </c>
      <c r="E61" s="92"/>
      <c r="F61" s="92"/>
      <c r="G61" s="92"/>
      <c r="H61" s="92"/>
      <c r="I61" s="92"/>
      <c r="J61" s="92"/>
      <c r="K61" s="92"/>
      <c r="L61" s="92"/>
      <c r="M61" s="92"/>
    </row>
    <row r="62" spans="1:13" s="90" customFormat="1" ht="12.75">
      <c r="A62" s="114">
        <v>3211</v>
      </c>
      <c r="B62" s="82" t="s">
        <v>96</v>
      </c>
      <c r="C62" s="94">
        <f t="shared" si="20"/>
        <v>400</v>
      </c>
      <c r="D62" s="94">
        <v>400</v>
      </c>
      <c r="E62" s="94"/>
      <c r="F62" s="94"/>
      <c r="G62" s="94"/>
      <c r="H62" s="94"/>
      <c r="I62" s="94"/>
      <c r="J62" s="94"/>
      <c r="K62" s="94"/>
      <c r="L62" s="94"/>
      <c r="M62" s="94"/>
    </row>
    <row r="63" spans="1:13" s="90" customFormat="1" ht="12.75">
      <c r="A63" s="114">
        <v>3213</v>
      </c>
      <c r="B63" s="82" t="s">
        <v>97</v>
      </c>
      <c r="C63" s="94">
        <f t="shared" si="20"/>
        <v>200</v>
      </c>
      <c r="D63" s="94">
        <v>200</v>
      </c>
      <c r="E63" s="94"/>
      <c r="F63" s="94"/>
      <c r="G63" s="94"/>
      <c r="H63" s="94"/>
      <c r="I63" s="94"/>
      <c r="J63" s="94"/>
      <c r="K63" s="94"/>
      <c r="L63" s="94"/>
      <c r="M63" s="94"/>
    </row>
    <row r="64" spans="1:13" s="90" customFormat="1" ht="12.75">
      <c r="A64" s="114">
        <v>3214</v>
      </c>
      <c r="B64" s="82" t="s">
        <v>98</v>
      </c>
      <c r="C64" s="94">
        <f t="shared" si="20"/>
        <v>400</v>
      </c>
      <c r="D64" s="94">
        <v>400</v>
      </c>
      <c r="E64" s="94"/>
      <c r="F64" s="94"/>
      <c r="G64" s="94"/>
      <c r="H64" s="94"/>
      <c r="I64" s="94"/>
      <c r="J64" s="94"/>
      <c r="K64" s="94"/>
      <c r="L64" s="94"/>
      <c r="M64" s="94"/>
    </row>
    <row r="65" spans="1:13" s="90" customFormat="1" ht="12.75">
      <c r="A65" s="127">
        <v>322</v>
      </c>
      <c r="B65" s="128" t="s">
        <v>20</v>
      </c>
      <c r="C65" s="92">
        <f t="shared" si="20"/>
        <v>2600</v>
      </c>
      <c r="D65" s="129">
        <f>SUM(D66:D68)</f>
        <v>2600</v>
      </c>
      <c r="E65" s="129"/>
      <c r="F65" s="129"/>
      <c r="G65" s="129"/>
      <c r="H65" s="129"/>
      <c r="I65" s="129"/>
      <c r="J65" s="129"/>
      <c r="K65" s="129"/>
      <c r="L65" s="129"/>
      <c r="M65" s="129"/>
    </row>
    <row r="66" spans="1:13" s="90" customFormat="1" ht="25.5">
      <c r="A66" s="114">
        <v>3221</v>
      </c>
      <c r="B66" s="82" t="s">
        <v>99</v>
      </c>
      <c r="C66" s="94">
        <f t="shared" si="20"/>
        <v>100</v>
      </c>
      <c r="D66" s="94">
        <v>100</v>
      </c>
      <c r="E66" s="94"/>
      <c r="F66" s="94"/>
      <c r="G66" s="94"/>
      <c r="H66" s="94"/>
      <c r="I66" s="94"/>
      <c r="J66" s="94"/>
      <c r="K66" s="94"/>
      <c r="L66" s="94"/>
      <c r="M66" s="94"/>
    </row>
    <row r="67" spans="1:13" s="90" customFormat="1" ht="12.75">
      <c r="A67" s="114">
        <v>3222</v>
      </c>
      <c r="B67" s="82" t="s">
        <v>127</v>
      </c>
      <c r="C67" s="94">
        <f t="shared" si="20"/>
        <v>1000</v>
      </c>
      <c r="D67" s="94">
        <v>1000</v>
      </c>
      <c r="E67" s="94"/>
      <c r="F67" s="94"/>
      <c r="G67" s="94"/>
      <c r="H67" s="94"/>
      <c r="I67" s="94"/>
      <c r="J67" s="94"/>
      <c r="K67" s="94"/>
      <c r="L67" s="94"/>
      <c r="M67" s="94"/>
    </row>
    <row r="68" spans="1:13" s="90" customFormat="1" ht="12.75">
      <c r="A68" s="114">
        <v>3225</v>
      </c>
      <c r="B68" s="82" t="s">
        <v>141</v>
      </c>
      <c r="C68" s="94">
        <f t="shared" si="20"/>
        <v>1500</v>
      </c>
      <c r="D68" s="94">
        <v>1500</v>
      </c>
      <c r="E68" s="94"/>
      <c r="F68" s="94"/>
      <c r="G68" s="94"/>
      <c r="H68" s="94"/>
      <c r="I68" s="94"/>
      <c r="J68" s="94"/>
      <c r="K68" s="94"/>
      <c r="L68" s="94"/>
      <c r="M68" s="94"/>
    </row>
    <row r="69" spans="1:13" s="90" customFormat="1" ht="12.75">
      <c r="A69" s="54">
        <v>323</v>
      </c>
      <c r="B69" s="88" t="s">
        <v>21</v>
      </c>
      <c r="C69" s="92">
        <f t="shared" si="20"/>
        <v>1000</v>
      </c>
      <c r="D69" s="92">
        <f>SUM(D70)</f>
        <v>1000</v>
      </c>
      <c r="E69" s="92"/>
      <c r="F69" s="92"/>
      <c r="G69" s="92"/>
      <c r="H69" s="92"/>
      <c r="I69" s="92"/>
      <c r="J69" s="92"/>
      <c r="K69" s="92"/>
      <c r="L69" s="92"/>
      <c r="M69" s="92"/>
    </row>
    <row r="70" spans="1:13" s="90" customFormat="1" ht="12.75">
      <c r="A70" s="114">
        <v>3237</v>
      </c>
      <c r="B70" s="82" t="s">
        <v>106</v>
      </c>
      <c r="C70" s="94">
        <f t="shared" si="20"/>
        <v>1000</v>
      </c>
      <c r="D70" s="94">
        <v>1000</v>
      </c>
      <c r="E70" s="94"/>
      <c r="F70" s="94"/>
      <c r="G70" s="94"/>
      <c r="H70" s="94"/>
      <c r="I70" s="94"/>
      <c r="J70" s="94"/>
      <c r="K70" s="94"/>
      <c r="L70" s="94"/>
      <c r="M70" s="94"/>
    </row>
    <row r="71" spans="1:13" s="90" customFormat="1" ht="25.5">
      <c r="A71" s="54">
        <v>329</v>
      </c>
      <c r="B71" s="88" t="s">
        <v>109</v>
      </c>
      <c r="C71" s="92">
        <f t="shared" si="20"/>
        <v>400</v>
      </c>
      <c r="D71" s="92">
        <f aca="true" t="shared" si="22" ref="D71:M71">SUM(D72)</f>
        <v>400</v>
      </c>
      <c r="E71" s="92">
        <f t="shared" si="22"/>
        <v>0</v>
      </c>
      <c r="F71" s="92">
        <f t="shared" si="22"/>
        <v>0</v>
      </c>
      <c r="G71" s="92">
        <f t="shared" si="22"/>
        <v>0</v>
      </c>
      <c r="H71" s="92">
        <f t="shared" si="22"/>
        <v>0</v>
      </c>
      <c r="I71" s="92">
        <f t="shared" si="22"/>
        <v>0</v>
      </c>
      <c r="J71" s="92">
        <f t="shared" si="22"/>
        <v>0</v>
      </c>
      <c r="K71" s="92">
        <f t="shared" si="22"/>
        <v>0</v>
      </c>
      <c r="L71" s="92">
        <f t="shared" si="22"/>
        <v>0</v>
      </c>
      <c r="M71" s="92">
        <f t="shared" si="22"/>
        <v>0</v>
      </c>
    </row>
    <row r="72" spans="1:13" ht="12.75">
      <c r="A72" s="114">
        <v>3299</v>
      </c>
      <c r="B72" s="82" t="s">
        <v>109</v>
      </c>
      <c r="C72" s="94">
        <f t="shared" si="20"/>
        <v>400</v>
      </c>
      <c r="D72" s="94">
        <v>400</v>
      </c>
      <c r="E72" s="94"/>
      <c r="F72" s="94"/>
      <c r="G72" s="94"/>
      <c r="H72" s="94"/>
      <c r="I72" s="94"/>
      <c r="J72" s="94"/>
      <c r="K72" s="94"/>
      <c r="L72" s="94"/>
      <c r="M72" s="94"/>
    </row>
    <row r="73" spans="1:13" ht="51">
      <c r="A73" s="113" t="s">
        <v>54</v>
      </c>
      <c r="B73" s="97" t="s">
        <v>55</v>
      </c>
      <c r="C73" s="98">
        <f>SUM(C74)</f>
        <v>24605.38</v>
      </c>
      <c r="D73" s="98">
        <f aca="true" t="shared" si="23" ref="D73:M75">SUM(D74)</f>
        <v>24605.38</v>
      </c>
      <c r="E73" s="98">
        <f t="shared" si="23"/>
        <v>0</v>
      </c>
      <c r="F73" s="98">
        <f t="shared" si="23"/>
        <v>0</v>
      </c>
      <c r="G73" s="98">
        <f t="shared" si="23"/>
        <v>0</v>
      </c>
      <c r="H73" s="98">
        <f t="shared" si="23"/>
        <v>0</v>
      </c>
      <c r="I73" s="98">
        <f t="shared" si="23"/>
        <v>0</v>
      </c>
      <c r="J73" s="98">
        <f t="shared" si="23"/>
        <v>0</v>
      </c>
      <c r="K73" s="98">
        <f t="shared" si="23"/>
        <v>0</v>
      </c>
      <c r="L73" s="98">
        <f t="shared" si="23"/>
        <v>24605.38</v>
      </c>
      <c r="M73" s="98">
        <f t="shared" si="23"/>
        <v>24605.38</v>
      </c>
    </row>
    <row r="74" spans="1:13" s="90" customFormat="1" ht="12.75">
      <c r="A74" s="54">
        <v>3</v>
      </c>
      <c r="B74" s="88" t="s">
        <v>37</v>
      </c>
      <c r="C74" s="92">
        <f>SUM(C75)</f>
        <v>24605.38</v>
      </c>
      <c r="D74" s="92">
        <f t="shared" si="23"/>
        <v>24605.38</v>
      </c>
      <c r="E74" s="92">
        <f t="shared" si="23"/>
        <v>0</v>
      </c>
      <c r="F74" s="92">
        <f t="shared" si="23"/>
        <v>0</v>
      </c>
      <c r="G74" s="92">
        <f t="shared" si="23"/>
        <v>0</v>
      </c>
      <c r="H74" s="92">
        <f t="shared" si="23"/>
        <v>0</v>
      </c>
      <c r="I74" s="92">
        <f t="shared" si="23"/>
        <v>0</v>
      </c>
      <c r="J74" s="92">
        <f t="shared" si="23"/>
        <v>0</v>
      </c>
      <c r="K74" s="92">
        <f t="shared" si="23"/>
        <v>0</v>
      </c>
      <c r="L74" s="92">
        <f t="shared" si="23"/>
        <v>24605.38</v>
      </c>
      <c r="M74" s="92">
        <f t="shared" si="23"/>
        <v>24605.38</v>
      </c>
    </row>
    <row r="75" spans="1:13" s="90" customFormat="1" ht="12.75">
      <c r="A75" s="54">
        <v>32</v>
      </c>
      <c r="B75" s="88" t="s">
        <v>18</v>
      </c>
      <c r="C75" s="92">
        <f>SUM(C76)</f>
        <v>24605.38</v>
      </c>
      <c r="D75" s="92">
        <f t="shared" si="23"/>
        <v>24605.38</v>
      </c>
      <c r="E75" s="92">
        <f t="shared" si="23"/>
        <v>0</v>
      </c>
      <c r="F75" s="92">
        <f t="shared" si="23"/>
        <v>0</v>
      </c>
      <c r="G75" s="92">
        <f t="shared" si="23"/>
        <v>0</v>
      </c>
      <c r="H75" s="92">
        <f t="shared" si="23"/>
        <v>0</v>
      </c>
      <c r="I75" s="92">
        <f t="shared" si="23"/>
        <v>0</v>
      </c>
      <c r="J75" s="92">
        <f t="shared" si="23"/>
        <v>0</v>
      </c>
      <c r="K75" s="92">
        <f t="shared" si="23"/>
        <v>0</v>
      </c>
      <c r="L75" s="92">
        <f>C75</f>
        <v>24605.38</v>
      </c>
      <c r="M75" s="92">
        <f>D75</f>
        <v>24605.38</v>
      </c>
    </row>
    <row r="76" spans="1:13" s="90" customFormat="1" ht="25.5">
      <c r="A76" s="54">
        <v>329</v>
      </c>
      <c r="B76" s="88" t="s">
        <v>109</v>
      </c>
      <c r="C76" s="92">
        <f>SUM(C77+C78)</f>
        <v>24605.38</v>
      </c>
      <c r="D76" s="92">
        <f aca="true" t="shared" si="24" ref="D76:M76">SUM(D77+D78)</f>
        <v>24605.38</v>
      </c>
      <c r="E76" s="92">
        <f t="shared" si="24"/>
        <v>0</v>
      </c>
      <c r="F76" s="92">
        <f t="shared" si="24"/>
        <v>0</v>
      </c>
      <c r="G76" s="92">
        <f t="shared" si="24"/>
        <v>0</v>
      </c>
      <c r="H76" s="92">
        <f t="shared" si="24"/>
        <v>0</v>
      </c>
      <c r="I76" s="92">
        <f t="shared" si="24"/>
        <v>0</v>
      </c>
      <c r="J76" s="92">
        <f t="shared" si="24"/>
        <v>0</v>
      </c>
      <c r="K76" s="92">
        <f>SUM(K77+K78)</f>
        <v>0</v>
      </c>
      <c r="L76" s="92">
        <f>SUM(L77+L78)</f>
        <v>0</v>
      </c>
      <c r="M76" s="92">
        <f t="shared" si="24"/>
        <v>0</v>
      </c>
    </row>
    <row r="77" spans="1:13" ht="25.5">
      <c r="A77" s="114">
        <v>3291</v>
      </c>
      <c r="B77" s="82" t="s">
        <v>122</v>
      </c>
      <c r="C77" s="94">
        <f>D77</f>
        <v>5605.38</v>
      </c>
      <c r="D77" s="94">
        <v>5605.38</v>
      </c>
      <c r="E77" s="94"/>
      <c r="F77" s="94"/>
      <c r="G77" s="94"/>
      <c r="H77" s="94"/>
      <c r="I77" s="94"/>
      <c r="J77" s="94"/>
      <c r="K77" s="94"/>
      <c r="L77" s="94"/>
      <c r="M77" s="94"/>
    </row>
    <row r="78" spans="1:13" ht="12.75">
      <c r="A78" s="114">
        <v>3299</v>
      </c>
      <c r="B78" s="82" t="s">
        <v>109</v>
      </c>
      <c r="C78" s="94">
        <f>D78</f>
        <v>19000</v>
      </c>
      <c r="D78" s="94">
        <v>19000</v>
      </c>
      <c r="E78" s="94"/>
      <c r="F78" s="94"/>
      <c r="G78" s="94"/>
      <c r="H78" s="94"/>
      <c r="I78" s="94"/>
      <c r="J78" s="94"/>
      <c r="K78" s="94"/>
      <c r="L78" s="94"/>
      <c r="M78" s="94"/>
    </row>
    <row r="79" spans="1:13" ht="51">
      <c r="A79" s="113" t="s">
        <v>197</v>
      </c>
      <c r="B79" s="97" t="s">
        <v>198</v>
      </c>
      <c r="C79" s="98">
        <f>SUM(C80)</f>
        <v>3913.04</v>
      </c>
      <c r="D79" s="98">
        <f aca="true" t="shared" si="25" ref="D79:M82">SUM(D80)</f>
        <v>3913.04</v>
      </c>
      <c r="E79" s="98">
        <f t="shared" si="25"/>
        <v>0</v>
      </c>
      <c r="F79" s="98">
        <f t="shared" si="25"/>
        <v>0</v>
      </c>
      <c r="G79" s="98">
        <f t="shared" si="25"/>
        <v>0</v>
      </c>
      <c r="H79" s="98">
        <f t="shared" si="25"/>
        <v>0</v>
      </c>
      <c r="I79" s="98">
        <f t="shared" si="25"/>
        <v>0</v>
      </c>
      <c r="J79" s="98">
        <f t="shared" si="25"/>
        <v>0</v>
      </c>
      <c r="K79" s="98">
        <f t="shared" si="25"/>
        <v>0</v>
      </c>
      <c r="L79" s="98">
        <f t="shared" si="25"/>
        <v>3913.04</v>
      </c>
      <c r="M79" s="98">
        <f t="shared" si="25"/>
        <v>3913.04</v>
      </c>
    </row>
    <row r="80" spans="1:13" s="90" customFormat="1" ht="12.75">
      <c r="A80" s="54">
        <v>3</v>
      </c>
      <c r="B80" s="88" t="s">
        <v>37</v>
      </c>
      <c r="C80" s="92">
        <f>SUM(C81)</f>
        <v>3913.04</v>
      </c>
      <c r="D80" s="92">
        <f t="shared" si="25"/>
        <v>3913.04</v>
      </c>
      <c r="E80" s="92">
        <f t="shared" si="25"/>
        <v>0</v>
      </c>
      <c r="F80" s="92">
        <f t="shared" si="25"/>
        <v>0</v>
      </c>
      <c r="G80" s="92">
        <f t="shared" si="25"/>
        <v>0</v>
      </c>
      <c r="H80" s="92">
        <f t="shared" si="25"/>
        <v>0</v>
      </c>
      <c r="I80" s="92">
        <f t="shared" si="25"/>
        <v>0</v>
      </c>
      <c r="J80" s="92">
        <f t="shared" si="25"/>
        <v>0</v>
      </c>
      <c r="K80" s="92">
        <f t="shared" si="25"/>
        <v>0</v>
      </c>
      <c r="L80" s="92">
        <f t="shared" si="25"/>
        <v>3913.04</v>
      </c>
      <c r="M80" s="92">
        <f t="shared" si="25"/>
        <v>3913.04</v>
      </c>
    </row>
    <row r="81" spans="1:13" s="90" customFormat="1" ht="12.75">
      <c r="A81" s="54">
        <v>32</v>
      </c>
      <c r="B81" s="88" t="s">
        <v>18</v>
      </c>
      <c r="C81" s="92">
        <f>SUM(C82)</f>
        <v>3913.04</v>
      </c>
      <c r="D81" s="92">
        <f t="shared" si="25"/>
        <v>3913.04</v>
      </c>
      <c r="E81" s="92">
        <f t="shared" si="25"/>
        <v>0</v>
      </c>
      <c r="F81" s="92">
        <f t="shared" si="25"/>
        <v>0</v>
      </c>
      <c r="G81" s="92">
        <f t="shared" si="25"/>
        <v>0</v>
      </c>
      <c r="H81" s="92">
        <f t="shared" si="25"/>
        <v>0</v>
      </c>
      <c r="I81" s="92">
        <f t="shared" si="25"/>
        <v>0</v>
      </c>
      <c r="J81" s="92">
        <f t="shared" si="25"/>
        <v>0</v>
      </c>
      <c r="K81" s="92">
        <f t="shared" si="25"/>
        <v>0</v>
      </c>
      <c r="L81" s="92">
        <f>C81</f>
        <v>3913.04</v>
      </c>
      <c r="M81" s="92">
        <f>L81</f>
        <v>3913.04</v>
      </c>
    </row>
    <row r="82" spans="1:13" s="90" customFormat="1" ht="12.75">
      <c r="A82" s="54">
        <v>323</v>
      </c>
      <c r="B82" s="88" t="s">
        <v>21</v>
      </c>
      <c r="C82" s="92">
        <f>SUM(C83)</f>
        <v>3913.04</v>
      </c>
      <c r="D82" s="92">
        <f t="shared" si="25"/>
        <v>3913.04</v>
      </c>
      <c r="E82" s="92">
        <f t="shared" si="25"/>
        <v>0</v>
      </c>
      <c r="F82" s="92">
        <f t="shared" si="25"/>
        <v>0</v>
      </c>
      <c r="G82" s="92">
        <f t="shared" si="25"/>
        <v>0</v>
      </c>
      <c r="H82" s="92">
        <f t="shared" si="25"/>
        <v>0</v>
      </c>
      <c r="I82" s="92">
        <f t="shared" si="25"/>
        <v>0</v>
      </c>
      <c r="J82" s="92">
        <f t="shared" si="25"/>
        <v>0</v>
      </c>
      <c r="K82" s="92">
        <f t="shared" si="25"/>
        <v>0</v>
      </c>
      <c r="L82" s="92">
        <f t="shared" si="25"/>
        <v>0</v>
      </c>
      <c r="M82" s="92">
        <f t="shared" si="25"/>
        <v>0</v>
      </c>
    </row>
    <row r="83" spans="1:13" ht="12.75">
      <c r="A83" s="114">
        <v>3237</v>
      </c>
      <c r="B83" s="82" t="s">
        <v>106</v>
      </c>
      <c r="C83" s="94">
        <f>D83</f>
        <v>3913.04</v>
      </c>
      <c r="D83" s="94">
        <v>3913.04</v>
      </c>
      <c r="E83" s="94"/>
      <c r="F83" s="94"/>
      <c r="G83" s="94"/>
      <c r="H83" s="94"/>
      <c r="I83" s="94"/>
      <c r="J83" s="94"/>
      <c r="K83" s="94"/>
      <c r="L83" s="94"/>
      <c r="M83" s="94"/>
    </row>
    <row r="84" spans="1:13" ht="51">
      <c r="A84" s="113" t="s">
        <v>170</v>
      </c>
      <c r="B84" s="97" t="s">
        <v>171</v>
      </c>
      <c r="C84" s="98">
        <f>SUM(C85)</f>
        <v>0</v>
      </c>
      <c r="D84" s="98">
        <f aca="true" t="shared" si="26" ref="D84:M87">SUM(D85)</f>
        <v>0</v>
      </c>
      <c r="E84" s="98">
        <f t="shared" si="26"/>
        <v>0</v>
      </c>
      <c r="F84" s="98">
        <f t="shared" si="26"/>
        <v>0</v>
      </c>
      <c r="G84" s="98">
        <f t="shared" si="26"/>
        <v>0</v>
      </c>
      <c r="H84" s="98">
        <f t="shared" si="26"/>
        <v>0</v>
      </c>
      <c r="I84" s="98">
        <f t="shared" si="26"/>
        <v>0</v>
      </c>
      <c r="J84" s="98">
        <f t="shared" si="26"/>
        <v>0</v>
      </c>
      <c r="K84" s="98">
        <f t="shared" si="26"/>
        <v>0</v>
      </c>
      <c r="L84" s="98">
        <f t="shared" si="26"/>
        <v>0</v>
      </c>
      <c r="M84" s="98">
        <f t="shared" si="26"/>
        <v>0</v>
      </c>
    </row>
    <row r="85" spans="1:13" s="90" customFormat="1" ht="12.75">
      <c r="A85" s="54">
        <v>3</v>
      </c>
      <c r="B85" s="88" t="s">
        <v>37</v>
      </c>
      <c r="C85" s="92">
        <f>SUM(C86)</f>
        <v>0</v>
      </c>
      <c r="D85" s="92">
        <f t="shared" si="26"/>
        <v>0</v>
      </c>
      <c r="E85" s="92">
        <f t="shared" si="26"/>
        <v>0</v>
      </c>
      <c r="F85" s="92">
        <f t="shared" si="26"/>
        <v>0</v>
      </c>
      <c r="G85" s="92">
        <f t="shared" si="26"/>
        <v>0</v>
      </c>
      <c r="H85" s="92">
        <f t="shared" si="26"/>
        <v>0</v>
      </c>
      <c r="I85" s="92">
        <f t="shared" si="26"/>
        <v>0</v>
      </c>
      <c r="J85" s="92">
        <f t="shared" si="26"/>
        <v>0</v>
      </c>
      <c r="K85" s="92">
        <f t="shared" si="26"/>
        <v>0</v>
      </c>
      <c r="L85" s="92">
        <f t="shared" si="26"/>
        <v>0</v>
      </c>
      <c r="M85" s="92">
        <f t="shared" si="26"/>
        <v>0</v>
      </c>
    </row>
    <row r="86" spans="1:13" s="90" customFormat="1" ht="38.25">
      <c r="A86" s="54">
        <v>37</v>
      </c>
      <c r="B86" s="88" t="s">
        <v>172</v>
      </c>
      <c r="C86" s="92">
        <f>SUM(C87)</f>
        <v>0</v>
      </c>
      <c r="D86" s="92">
        <f t="shared" si="26"/>
        <v>0</v>
      </c>
      <c r="E86" s="92">
        <f t="shared" si="26"/>
        <v>0</v>
      </c>
      <c r="F86" s="92">
        <f t="shared" si="26"/>
        <v>0</v>
      </c>
      <c r="G86" s="92">
        <f t="shared" si="26"/>
        <v>0</v>
      </c>
      <c r="H86" s="92">
        <f t="shared" si="26"/>
        <v>0</v>
      </c>
      <c r="I86" s="92">
        <f t="shared" si="26"/>
        <v>0</v>
      </c>
      <c r="J86" s="92">
        <f t="shared" si="26"/>
        <v>0</v>
      </c>
      <c r="K86" s="92">
        <f t="shared" si="26"/>
        <v>0</v>
      </c>
      <c r="L86" s="92">
        <f>C86</f>
        <v>0</v>
      </c>
      <c r="M86" s="92">
        <f>L86</f>
        <v>0</v>
      </c>
    </row>
    <row r="87" spans="1:13" s="90" customFormat="1" ht="25.5">
      <c r="A87" s="54">
        <v>372</v>
      </c>
      <c r="B87" s="88" t="s">
        <v>118</v>
      </c>
      <c r="C87" s="92">
        <f>SUM(C88)</f>
        <v>0</v>
      </c>
      <c r="D87" s="92">
        <f t="shared" si="26"/>
        <v>0</v>
      </c>
      <c r="E87" s="92">
        <f t="shared" si="26"/>
        <v>0</v>
      </c>
      <c r="F87" s="92">
        <f t="shared" si="26"/>
        <v>0</v>
      </c>
      <c r="G87" s="92">
        <f t="shared" si="26"/>
        <v>0</v>
      </c>
      <c r="H87" s="92">
        <f t="shared" si="26"/>
        <v>0</v>
      </c>
      <c r="I87" s="92">
        <f t="shared" si="26"/>
        <v>0</v>
      </c>
      <c r="J87" s="92">
        <f t="shared" si="26"/>
        <v>0</v>
      </c>
      <c r="K87" s="92">
        <f t="shared" si="26"/>
        <v>0</v>
      </c>
      <c r="L87" s="92">
        <f t="shared" si="26"/>
        <v>0</v>
      </c>
      <c r="M87" s="92">
        <f t="shared" si="26"/>
        <v>0</v>
      </c>
    </row>
    <row r="88" spans="1:13" ht="38.25">
      <c r="A88" s="114">
        <v>3722</v>
      </c>
      <c r="B88" s="82" t="s">
        <v>184</v>
      </c>
      <c r="C88" s="94">
        <f>D88</f>
        <v>0</v>
      </c>
      <c r="D88" s="94">
        <v>0</v>
      </c>
      <c r="E88" s="94"/>
      <c r="F88" s="94"/>
      <c r="G88" s="94"/>
      <c r="H88" s="94"/>
      <c r="I88" s="94"/>
      <c r="J88" s="94"/>
      <c r="K88" s="94"/>
      <c r="L88" s="94"/>
      <c r="M88" s="94"/>
    </row>
    <row r="89" spans="1:13" ht="51">
      <c r="A89" s="113" t="s">
        <v>62</v>
      </c>
      <c r="B89" s="97" t="s">
        <v>213</v>
      </c>
      <c r="C89" s="98">
        <f>SUM(C90)</f>
        <v>669800</v>
      </c>
      <c r="D89" s="98">
        <f>SUM(D90)</f>
        <v>669800</v>
      </c>
      <c r="E89" s="98">
        <f aca="true" t="shared" si="27" ref="E89:M90">SUM(E90)</f>
        <v>0</v>
      </c>
      <c r="F89" s="98">
        <f t="shared" si="27"/>
        <v>0</v>
      </c>
      <c r="G89" s="98">
        <f t="shared" si="27"/>
        <v>0</v>
      </c>
      <c r="H89" s="98">
        <f t="shared" si="27"/>
        <v>0</v>
      </c>
      <c r="I89" s="98">
        <f t="shared" si="27"/>
        <v>0</v>
      </c>
      <c r="J89" s="98">
        <f t="shared" si="27"/>
        <v>0</v>
      </c>
      <c r="K89" s="98">
        <f t="shared" si="27"/>
        <v>0</v>
      </c>
      <c r="L89" s="98">
        <f t="shared" si="27"/>
        <v>669800</v>
      </c>
      <c r="M89" s="98">
        <f t="shared" si="27"/>
        <v>669800</v>
      </c>
    </row>
    <row r="90" spans="1:13" s="5" customFormat="1" ht="12.75">
      <c r="A90" s="54">
        <v>3</v>
      </c>
      <c r="B90" s="88" t="s">
        <v>37</v>
      </c>
      <c r="C90" s="92">
        <f>SUM(C91+C98)</f>
        <v>669800</v>
      </c>
      <c r="D90" s="92">
        <f>SUM(D91+D98)</f>
        <v>669800</v>
      </c>
      <c r="E90" s="92">
        <f t="shared" si="27"/>
        <v>0</v>
      </c>
      <c r="F90" s="92">
        <f t="shared" si="27"/>
        <v>0</v>
      </c>
      <c r="G90" s="92">
        <f t="shared" si="27"/>
        <v>0</v>
      </c>
      <c r="H90" s="92">
        <f t="shared" si="27"/>
        <v>0</v>
      </c>
      <c r="I90" s="92">
        <f t="shared" si="27"/>
        <v>0</v>
      </c>
      <c r="J90" s="92">
        <f t="shared" si="27"/>
        <v>0</v>
      </c>
      <c r="K90" s="92">
        <f t="shared" si="27"/>
        <v>0</v>
      </c>
      <c r="L90" s="92">
        <f>L91+L98</f>
        <v>669800</v>
      </c>
      <c r="M90" s="92">
        <f>M91+M98</f>
        <v>669800</v>
      </c>
    </row>
    <row r="91" spans="1:13" s="5" customFormat="1" ht="12.75">
      <c r="A91" s="54">
        <v>31</v>
      </c>
      <c r="B91" s="88" t="s">
        <v>14</v>
      </c>
      <c r="C91" s="92">
        <f>SUM(C92+C94+C96)</f>
        <v>649800</v>
      </c>
      <c r="D91" s="92">
        <f>SUM(D92+D94+D96)</f>
        <v>649800</v>
      </c>
      <c r="E91" s="92">
        <f aca="true" t="shared" si="28" ref="E91:J91">SUM(E92+E94+E96)</f>
        <v>0</v>
      </c>
      <c r="F91" s="92">
        <f t="shared" si="28"/>
        <v>0</v>
      </c>
      <c r="G91" s="92">
        <f t="shared" si="28"/>
        <v>0</v>
      </c>
      <c r="H91" s="92">
        <f t="shared" si="28"/>
        <v>0</v>
      </c>
      <c r="I91" s="92">
        <f t="shared" si="28"/>
        <v>0</v>
      </c>
      <c r="J91" s="92">
        <f t="shared" si="28"/>
        <v>0</v>
      </c>
      <c r="K91" s="92">
        <f>SUM(K92+K94+K96)</f>
        <v>0</v>
      </c>
      <c r="L91" s="92">
        <f>C91</f>
        <v>649800</v>
      </c>
      <c r="M91" s="92">
        <f>D91</f>
        <v>649800</v>
      </c>
    </row>
    <row r="92" spans="1:13" s="90" customFormat="1" ht="12.75">
      <c r="A92" s="54">
        <v>311</v>
      </c>
      <c r="B92" s="88" t="s">
        <v>15</v>
      </c>
      <c r="C92" s="92">
        <f>SUM(C93)</f>
        <v>527236</v>
      </c>
      <c r="D92" s="92">
        <f>SUM(D93)</f>
        <v>527236</v>
      </c>
      <c r="E92" s="92">
        <f aca="true" t="shared" si="29" ref="E92:M92">SUM(E93)</f>
        <v>0</v>
      </c>
      <c r="F92" s="92">
        <f t="shared" si="29"/>
        <v>0</v>
      </c>
      <c r="G92" s="92">
        <f t="shared" si="29"/>
        <v>0</v>
      </c>
      <c r="H92" s="92">
        <f t="shared" si="29"/>
        <v>0</v>
      </c>
      <c r="I92" s="92">
        <f t="shared" si="29"/>
        <v>0</v>
      </c>
      <c r="J92" s="92">
        <f t="shared" si="29"/>
        <v>0</v>
      </c>
      <c r="K92" s="92">
        <f t="shared" si="29"/>
        <v>0</v>
      </c>
      <c r="L92" s="92">
        <f t="shared" si="29"/>
        <v>0</v>
      </c>
      <c r="M92" s="92">
        <f t="shared" si="29"/>
        <v>0</v>
      </c>
    </row>
    <row r="93" spans="1:13" ht="12.75">
      <c r="A93" s="114">
        <v>3111</v>
      </c>
      <c r="B93" s="82" t="s">
        <v>123</v>
      </c>
      <c r="C93" s="94">
        <f>D93</f>
        <v>527236</v>
      </c>
      <c r="D93" s="94">
        <v>527236</v>
      </c>
      <c r="E93" s="94"/>
      <c r="F93" s="94"/>
      <c r="G93" s="94"/>
      <c r="H93" s="94"/>
      <c r="I93" s="94"/>
      <c r="J93" s="94"/>
      <c r="K93" s="94"/>
      <c r="L93" s="94"/>
      <c r="M93" s="94"/>
    </row>
    <row r="94" spans="1:13" s="90" customFormat="1" ht="12.75">
      <c r="A94" s="54">
        <v>312</v>
      </c>
      <c r="B94" s="88" t="s">
        <v>16</v>
      </c>
      <c r="C94" s="92">
        <f>SUM(C95)</f>
        <v>24000</v>
      </c>
      <c r="D94" s="92">
        <f>SUM(D95)</f>
        <v>24000</v>
      </c>
      <c r="E94" s="92">
        <f aca="true" t="shared" si="30" ref="E94:M94">SUM(E95)</f>
        <v>0</v>
      </c>
      <c r="F94" s="92">
        <f t="shared" si="30"/>
        <v>0</v>
      </c>
      <c r="G94" s="92">
        <f t="shared" si="30"/>
        <v>0</v>
      </c>
      <c r="H94" s="92">
        <f t="shared" si="30"/>
        <v>0</v>
      </c>
      <c r="I94" s="92">
        <f t="shared" si="30"/>
        <v>0</v>
      </c>
      <c r="J94" s="92">
        <f t="shared" si="30"/>
        <v>0</v>
      </c>
      <c r="K94" s="92">
        <f t="shared" si="30"/>
        <v>0</v>
      </c>
      <c r="L94" s="92">
        <f t="shared" si="30"/>
        <v>0</v>
      </c>
      <c r="M94" s="92">
        <f t="shared" si="30"/>
        <v>0</v>
      </c>
    </row>
    <row r="95" spans="1:13" ht="12.75">
      <c r="A95" s="114">
        <v>3121</v>
      </c>
      <c r="B95" s="82" t="s">
        <v>16</v>
      </c>
      <c r="C95" s="94">
        <f>D95</f>
        <v>24000</v>
      </c>
      <c r="D95" s="94">
        <v>24000</v>
      </c>
      <c r="E95" s="94"/>
      <c r="F95" s="94"/>
      <c r="G95" s="94"/>
      <c r="H95" s="94"/>
      <c r="I95" s="94"/>
      <c r="J95" s="94"/>
      <c r="K95" s="94"/>
      <c r="L95" s="94"/>
      <c r="M95" s="94"/>
    </row>
    <row r="96" spans="1:13" s="90" customFormat="1" ht="12.75">
      <c r="A96" s="115">
        <v>313</v>
      </c>
      <c r="B96" s="89" t="s">
        <v>17</v>
      </c>
      <c r="C96" s="93">
        <f>SUM(C97)</f>
        <v>98564</v>
      </c>
      <c r="D96" s="93">
        <f>SUM(D97)</f>
        <v>98564</v>
      </c>
      <c r="E96" s="93">
        <f aca="true" t="shared" si="31" ref="E96:M96">SUM(E97)</f>
        <v>0</v>
      </c>
      <c r="F96" s="93">
        <f t="shared" si="31"/>
        <v>0</v>
      </c>
      <c r="G96" s="93">
        <f t="shared" si="31"/>
        <v>0</v>
      </c>
      <c r="H96" s="93">
        <f t="shared" si="31"/>
        <v>0</v>
      </c>
      <c r="I96" s="93">
        <f t="shared" si="31"/>
        <v>0</v>
      </c>
      <c r="J96" s="93">
        <f t="shared" si="31"/>
        <v>0</v>
      </c>
      <c r="K96" s="93">
        <f t="shared" si="31"/>
        <v>0</v>
      </c>
      <c r="L96" s="93">
        <f t="shared" si="31"/>
        <v>0</v>
      </c>
      <c r="M96" s="93">
        <f t="shared" si="31"/>
        <v>0</v>
      </c>
    </row>
    <row r="97" spans="1:13" ht="25.5">
      <c r="A97" s="114">
        <v>3132</v>
      </c>
      <c r="B97" s="82" t="s">
        <v>120</v>
      </c>
      <c r="C97" s="94">
        <f>D97</f>
        <v>98564</v>
      </c>
      <c r="D97" s="94">
        <v>98564</v>
      </c>
      <c r="E97" s="94"/>
      <c r="F97" s="94"/>
      <c r="G97" s="94"/>
      <c r="H97" s="94"/>
      <c r="I97" s="94"/>
      <c r="J97" s="94"/>
      <c r="K97" s="94"/>
      <c r="L97" s="94"/>
      <c r="M97" s="94"/>
    </row>
    <row r="98" spans="1:13" s="90" customFormat="1" ht="12.75">
      <c r="A98" s="54">
        <v>32</v>
      </c>
      <c r="B98" s="88" t="s">
        <v>18</v>
      </c>
      <c r="C98" s="92">
        <f>SUM(C99)</f>
        <v>20000</v>
      </c>
      <c r="D98" s="92">
        <f>SUM(D99)</f>
        <v>20000</v>
      </c>
      <c r="E98" s="92">
        <f aca="true" t="shared" si="32" ref="E98:K98">SUM(E99)</f>
        <v>0</v>
      </c>
      <c r="F98" s="92">
        <f t="shared" si="32"/>
        <v>0</v>
      </c>
      <c r="G98" s="92">
        <f t="shared" si="32"/>
        <v>0</v>
      </c>
      <c r="H98" s="92">
        <f t="shared" si="32"/>
        <v>0</v>
      </c>
      <c r="I98" s="92">
        <f t="shared" si="32"/>
        <v>0</v>
      </c>
      <c r="J98" s="92">
        <f t="shared" si="32"/>
        <v>0</v>
      </c>
      <c r="K98" s="92">
        <f t="shared" si="32"/>
        <v>0</v>
      </c>
      <c r="L98" s="92">
        <f>C98</f>
        <v>20000</v>
      </c>
      <c r="M98" s="92">
        <f>D98</f>
        <v>20000</v>
      </c>
    </row>
    <row r="99" spans="1:13" s="90" customFormat="1" ht="12.75">
      <c r="A99" s="54">
        <v>321</v>
      </c>
      <c r="B99" s="88" t="s">
        <v>19</v>
      </c>
      <c r="C99" s="92">
        <f>C100+C101</f>
        <v>20000</v>
      </c>
      <c r="D99" s="92">
        <f>SUM(D100+D101)</f>
        <v>20000</v>
      </c>
      <c r="E99" s="92">
        <f aca="true" t="shared" si="33" ref="E99:M99">SUM(E100+E101)</f>
        <v>0</v>
      </c>
      <c r="F99" s="92">
        <f t="shared" si="33"/>
        <v>0</v>
      </c>
      <c r="G99" s="92">
        <f t="shared" si="33"/>
        <v>0</v>
      </c>
      <c r="H99" s="92">
        <f t="shared" si="33"/>
        <v>0</v>
      </c>
      <c r="I99" s="92">
        <f t="shared" si="33"/>
        <v>0</v>
      </c>
      <c r="J99" s="92">
        <f t="shared" si="33"/>
        <v>0</v>
      </c>
      <c r="K99" s="92">
        <f>SUM(K100+K101)</f>
        <v>0</v>
      </c>
      <c r="L99" s="92">
        <f>SUM(L100+L101)</f>
        <v>0</v>
      </c>
      <c r="M99" s="92">
        <f t="shared" si="33"/>
        <v>0</v>
      </c>
    </row>
    <row r="100" spans="1:13" ht="12.75">
      <c r="A100" s="114">
        <v>3211</v>
      </c>
      <c r="B100" s="82" t="s">
        <v>96</v>
      </c>
      <c r="C100" s="94">
        <f>D100</f>
        <v>6400</v>
      </c>
      <c r="D100" s="94">
        <v>6400</v>
      </c>
      <c r="E100" s="94"/>
      <c r="F100" s="94"/>
      <c r="G100" s="94"/>
      <c r="H100" s="94"/>
      <c r="I100" s="94"/>
      <c r="J100" s="94"/>
      <c r="K100" s="94"/>
      <c r="L100" s="94"/>
      <c r="M100" s="94"/>
    </row>
    <row r="101" spans="1:13" ht="25.5">
      <c r="A101" s="114">
        <v>3212</v>
      </c>
      <c r="B101" s="82" t="s">
        <v>121</v>
      </c>
      <c r="C101" s="94">
        <f>D101</f>
        <v>13600</v>
      </c>
      <c r="D101" s="94">
        <v>13600</v>
      </c>
      <c r="E101" s="94"/>
      <c r="F101" s="94"/>
      <c r="G101" s="94"/>
      <c r="H101" s="94"/>
      <c r="I101" s="94"/>
      <c r="J101" s="94"/>
      <c r="K101" s="94"/>
      <c r="L101" s="94"/>
      <c r="M101" s="94"/>
    </row>
    <row r="102" spans="1:13" ht="51">
      <c r="A102" s="113" t="s">
        <v>179</v>
      </c>
      <c r="B102" s="97" t="s">
        <v>189</v>
      </c>
      <c r="C102" s="98">
        <f>SUM(C103)</f>
        <v>55000</v>
      </c>
      <c r="D102" s="98">
        <f aca="true" t="shared" si="34" ref="D102:M105">SUM(D103)</f>
        <v>55000</v>
      </c>
      <c r="E102" s="98">
        <f t="shared" si="34"/>
        <v>0</v>
      </c>
      <c r="F102" s="98">
        <f t="shared" si="34"/>
        <v>0</v>
      </c>
      <c r="G102" s="98">
        <f t="shared" si="34"/>
        <v>0</v>
      </c>
      <c r="H102" s="98">
        <f t="shared" si="34"/>
        <v>0</v>
      </c>
      <c r="I102" s="98">
        <f t="shared" si="34"/>
        <v>0</v>
      </c>
      <c r="J102" s="98">
        <f t="shared" si="34"/>
        <v>0</v>
      </c>
      <c r="K102" s="98">
        <f t="shared" si="34"/>
        <v>0</v>
      </c>
      <c r="L102" s="98">
        <f t="shared" si="34"/>
        <v>55000</v>
      </c>
      <c r="M102" s="98">
        <f t="shared" si="34"/>
        <v>55000</v>
      </c>
    </row>
    <row r="103" spans="1:13" s="90" customFormat="1" ht="12.75">
      <c r="A103" s="54">
        <v>3</v>
      </c>
      <c r="B103" s="88" t="s">
        <v>37</v>
      </c>
      <c r="C103" s="92">
        <f>SUM(C104)</f>
        <v>55000</v>
      </c>
      <c r="D103" s="92">
        <f t="shared" si="34"/>
        <v>55000</v>
      </c>
      <c r="E103" s="92">
        <f t="shared" si="34"/>
        <v>0</v>
      </c>
      <c r="F103" s="92">
        <f t="shared" si="34"/>
        <v>0</v>
      </c>
      <c r="G103" s="92">
        <f t="shared" si="34"/>
        <v>0</v>
      </c>
      <c r="H103" s="92">
        <f t="shared" si="34"/>
        <v>0</v>
      </c>
      <c r="I103" s="92">
        <f t="shared" si="34"/>
        <v>0</v>
      </c>
      <c r="J103" s="92">
        <f t="shared" si="34"/>
        <v>0</v>
      </c>
      <c r="K103" s="92">
        <f t="shared" si="34"/>
        <v>0</v>
      </c>
      <c r="L103" s="92">
        <f t="shared" si="34"/>
        <v>55000</v>
      </c>
      <c r="M103" s="92">
        <f t="shared" si="34"/>
        <v>55000</v>
      </c>
    </row>
    <row r="104" spans="1:13" s="90" customFormat="1" ht="38.25">
      <c r="A104" s="54">
        <v>37</v>
      </c>
      <c r="B104" s="88" t="s">
        <v>117</v>
      </c>
      <c r="C104" s="92">
        <f>SUM(C105)</f>
        <v>55000</v>
      </c>
      <c r="D104" s="92">
        <f t="shared" si="34"/>
        <v>55000</v>
      </c>
      <c r="E104" s="92">
        <f t="shared" si="34"/>
        <v>0</v>
      </c>
      <c r="F104" s="92">
        <f t="shared" si="34"/>
        <v>0</v>
      </c>
      <c r="G104" s="92">
        <f t="shared" si="34"/>
        <v>0</v>
      </c>
      <c r="H104" s="92">
        <f t="shared" si="34"/>
        <v>0</v>
      </c>
      <c r="I104" s="92">
        <f t="shared" si="34"/>
        <v>0</v>
      </c>
      <c r="J104" s="92">
        <f t="shared" si="34"/>
        <v>0</v>
      </c>
      <c r="K104" s="92">
        <f t="shared" si="34"/>
        <v>0</v>
      </c>
      <c r="L104" s="92">
        <f>C104</f>
        <v>55000</v>
      </c>
      <c r="M104" s="92">
        <f>D104</f>
        <v>55000</v>
      </c>
    </row>
    <row r="105" spans="1:13" s="90" customFormat="1" ht="25.5">
      <c r="A105" s="54">
        <v>372</v>
      </c>
      <c r="B105" s="88" t="s">
        <v>118</v>
      </c>
      <c r="C105" s="92">
        <f>SUM(C106)</f>
        <v>55000</v>
      </c>
      <c r="D105" s="92">
        <f t="shared" si="34"/>
        <v>55000</v>
      </c>
      <c r="E105" s="92">
        <f t="shared" si="34"/>
        <v>0</v>
      </c>
      <c r="F105" s="92">
        <f t="shared" si="34"/>
        <v>0</v>
      </c>
      <c r="G105" s="92">
        <f t="shared" si="34"/>
        <v>0</v>
      </c>
      <c r="H105" s="92">
        <f t="shared" si="34"/>
        <v>0</v>
      </c>
      <c r="I105" s="92">
        <f t="shared" si="34"/>
        <v>0</v>
      </c>
      <c r="J105" s="92">
        <f t="shared" si="34"/>
        <v>0</v>
      </c>
      <c r="K105" s="92">
        <f t="shared" si="34"/>
        <v>0</v>
      </c>
      <c r="L105" s="92">
        <f t="shared" si="34"/>
        <v>0</v>
      </c>
      <c r="M105" s="92">
        <f t="shared" si="34"/>
        <v>0</v>
      </c>
    </row>
    <row r="106" spans="1:13" ht="38.25">
      <c r="A106" s="114">
        <v>3723</v>
      </c>
      <c r="B106" s="82" t="s">
        <v>190</v>
      </c>
      <c r="C106" s="94">
        <f>D106</f>
        <v>55000</v>
      </c>
      <c r="D106" s="94">
        <v>55000</v>
      </c>
      <c r="E106" s="94"/>
      <c r="F106" s="94"/>
      <c r="G106" s="94"/>
      <c r="H106" s="94"/>
      <c r="I106" s="94"/>
      <c r="J106" s="94"/>
      <c r="K106" s="94"/>
      <c r="L106" s="94"/>
      <c r="M106" s="94"/>
    </row>
    <row r="107" spans="1:13" ht="25.5">
      <c r="A107" s="112" t="s">
        <v>63</v>
      </c>
      <c r="B107" s="95" t="s">
        <v>64</v>
      </c>
      <c r="C107" s="96">
        <f>SUM(C108+C114)</f>
        <v>21525000</v>
      </c>
      <c r="D107" s="96">
        <f>SUM(D108+D114)</f>
        <v>21525000</v>
      </c>
      <c r="E107" s="96">
        <f aca="true" t="shared" si="35" ref="E107:M107">SUM(E108+E114)</f>
        <v>0</v>
      </c>
      <c r="F107" s="96">
        <f t="shared" si="35"/>
        <v>0</v>
      </c>
      <c r="G107" s="96">
        <f t="shared" si="35"/>
        <v>0</v>
      </c>
      <c r="H107" s="96">
        <f t="shared" si="35"/>
        <v>0</v>
      </c>
      <c r="I107" s="96">
        <f t="shared" si="35"/>
        <v>0</v>
      </c>
      <c r="J107" s="96">
        <f t="shared" si="35"/>
        <v>0</v>
      </c>
      <c r="K107" s="96">
        <f t="shared" si="35"/>
        <v>0</v>
      </c>
      <c r="L107" s="96">
        <f t="shared" si="35"/>
        <v>21525000</v>
      </c>
      <c r="M107" s="96">
        <f t="shared" si="35"/>
        <v>21525000</v>
      </c>
    </row>
    <row r="108" spans="1:13" ht="51">
      <c r="A108" s="113" t="s">
        <v>65</v>
      </c>
      <c r="B108" s="97" t="s">
        <v>66</v>
      </c>
      <c r="C108" s="98">
        <f>SUM(C109)</f>
        <v>170000</v>
      </c>
      <c r="D108" s="98">
        <f aca="true" t="shared" si="36" ref="D108:M111">SUM(D109)</f>
        <v>170000</v>
      </c>
      <c r="E108" s="98">
        <f t="shared" si="36"/>
        <v>0</v>
      </c>
      <c r="F108" s="98">
        <f t="shared" si="36"/>
        <v>0</v>
      </c>
      <c r="G108" s="98">
        <f t="shared" si="36"/>
        <v>0</v>
      </c>
      <c r="H108" s="98">
        <f t="shared" si="36"/>
        <v>0</v>
      </c>
      <c r="I108" s="98">
        <f t="shared" si="36"/>
        <v>0</v>
      </c>
      <c r="J108" s="98">
        <f t="shared" si="36"/>
        <v>0</v>
      </c>
      <c r="K108" s="98">
        <f t="shared" si="36"/>
        <v>0</v>
      </c>
      <c r="L108" s="98">
        <f t="shared" si="36"/>
        <v>170000</v>
      </c>
      <c r="M108" s="98">
        <f t="shared" si="36"/>
        <v>170000</v>
      </c>
    </row>
    <row r="109" spans="1:13" s="90" customFormat="1" ht="25.5">
      <c r="A109" s="115">
        <v>4</v>
      </c>
      <c r="B109" s="89" t="s">
        <v>24</v>
      </c>
      <c r="C109" s="93">
        <f>SUM(C110)</f>
        <v>170000</v>
      </c>
      <c r="D109" s="93">
        <f t="shared" si="36"/>
        <v>170000</v>
      </c>
      <c r="E109" s="93">
        <f t="shared" si="36"/>
        <v>0</v>
      </c>
      <c r="F109" s="93">
        <f t="shared" si="36"/>
        <v>0</v>
      </c>
      <c r="G109" s="93">
        <f t="shared" si="36"/>
        <v>0</v>
      </c>
      <c r="H109" s="93">
        <f t="shared" si="36"/>
        <v>0</v>
      </c>
      <c r="I109" s="93">
        <f t="shared" si="36"/>
        <v>0</v>
      </c>
      <c r="J109" s="93">
        <f t="shared" si="36"/>
        <v>0</v>
      </c>
      <c r="K109" s="93">
        <f t="shared" si="36"/>
        <v>0</v>
      </c>
      <c r="L109" s="93">
        <f t="shared" si="36"/>
        <v>170000</v>
      </c>
      <c r="M109" s="93">
        <f t="shared" si="36"/>
        <v>170000</v>
      </c>
    </row>
    <row r="110" spans="1:13" s="90" customFormat="1" ht="25.5">
      <c r="A110" s="115">
        <v>42</v>
      </c>
      <c r="B110" s="89" t="s">
        <v>124</v>
      </c>
      <c r="C110" s="93">
        <f>SUM(C111)</f>
        <v>170000</v>
      </c>
      <c r="D110" s="93">
        <f t="shared" si="36"/>
        <v>170000</v>
      </c>
      <c r="E110" s="93">
        <f t="shared" si="36"/>
        <v>0</v>
      </c>
      <c r="F110" s="93">
        <f t="shared" si="36"/>
        <v>0</v>
      </c>
      <c r="G110" s="93">
        <f t="shared" si="36"/>
        <v>0</v>
      </c>
      <c r="H110" s="93">
        <f t="shared" si="36"/>
        <v>0</v>
      </c>
      <c r="I110" s="93">
        <f t="shared" si="36"/>
        <v>0</v>
      </c>
      <c r="J110" s="93">
        <f t="shared" si="36"/>
        <v>0</v>
      </c>
      <c r="K110" s="93">
        <f t="shared" si="36"/>
        <v>0</v>
      </c>
      <c r="L110" s="93">
        <f>C110</f>
        <v>170000</v>
      </c>
      <c r="M110" s="93">
        <f>D110</f>
        <v>170000</v>
      </c>
    </row>
    <row r="111" spans="1:13" s="90" customFormat="1" ht="12.75">
      <c r="A111" s="115">
        <v>422</v>
      </c>
      <c r="B111" s="89" t="s">
        <v>125</v>
      </c>
      <c r="C111" s="93">
        <f>SUM(C112:C113)</f>
        <v>170000</v>
      </c>
      <c r="D111" s="93">
        <f>SUM(D112+D113)</f>
        <v>170000</v>
      </c>
      <c r="E111" s="93">
        <f t="shared" si="36"/>
        <v>0</v>
      </c>
      <c r="F111" s="93">
        <f t="shared" si="36"/>
        <v>0</v>
      </c>
      <c r="G111" s="93">
        <f t="shared" si="36"/>
        <v>0</v>
      </c>
      <c r="H111" s="93">
        <f t="shared" si="36"/>
        <v>0</v>
      </c>
      <c r="I111" s="93">
        <f t="shared" si="36"/>
        <v>0</v>
      </c>
      <c r="J111" s="93">
        <f t="shared" si="36"/>
        <v>0</v>
      </c>
      <c r="K111" s="93">
        <f t="shared" si="36"/>
        <v>0</v>
      </c>
      <c r="L111" s="93">
        <f t="shared" si="36"/>
        <v>0</v>
      </c>
      <c r="M111" s="93">
        <f t="shared" si="36"/>
        <v>0</v>
      </c>
    </row>
    <row r="112" spans="1:13" ht="12.75">
      <c r="A112" s="114">
        <v>4221</v>
      </c>
      <c r="B112" s="82" t="s">
        <v>130</v>
      </c>
      <c r="C112" s="94">
        <f>D112</f>
        <v>70000</v>
      </c>
      <c r="D112" s="94">
        <v>70000</v>
      </c>
      <c r="E112" s="94"/>
      <c r="F112" s="94"/>
      <c r="G112" s="94"/>
      <c r="H112" s="94"/>
      <c r="I112" s="94"/>
      <c r="J112" s="94"/>
      <c r="K112" s="94"/>
      <c r="L112" s="94"/>
      <c r="M112" s="94"/>
    </row>
    <row r="113" spans="1:13" ht="12.75" customHeight="1">
      <c r="A113" s="114">
        <v>4227</v>
      </c>
      <c r="B113" s="82" t="s">
        <v>163</v>
      </c>
      <c r="C113" s="94">
        <f>D113</f>
        <v>100000</v>
      </c>
      <c r="D113" s="94">
        <v>100000</v>
      </c>
      <c r="E113" s="94"/>
      <c r="F113" s="94"/>
      <c r="G113" s="94"/>
      <c r="H113" s="94"/>
      <c r="I113" s="94"/>
      <c r="J113" s="94"/>
      <c r="K113" s="94"/>
      <c r="L113" s="94"/>
      <c r="M113" s="94"/>
    </row>
    <row r="114" spans="1:13" ht="51">
      <c r="A114" s="113" t="s">
        <v>67</v>
      </c>
      <c r="B114" s="97" t="s">
        <v>68</v>
      </c>
      <c r="C114" s="98">
        <f>SUM(C115)</f>
        <v>21355000</v>
      </c>
      <c r="D114" s="98">
        <f aca="true" t="shared" si="37" ref="D114:M117">SUM(D115)</f>
        <v>21355000</v>
      </c>
      <c r="E114" s="98">
        <f t="shared" si="37"/>
        <v>0</v>
      </c>
      <c r="F114" s="98">
        <f t="shared" si="37"/>
        <v>0</v>
      </c>
      <c r="G114" s="98">
        <f t="shared" si="37"/>
        <v>0</v>
      </c>
      <c r="H114" s="98">
        <f t="shared" si="37"/>
        <v>0</v>
      </c>
      <c r="I114" s="98">
        <f t="shared" si="37"/>
        <v>0</v>
      </c>
      <c r="J114" s="98">
        <f t="shared" si="37"/>
        <v>0</v>
      </c>
      <c r="K114" s="98">
        <f t="shared" si="37"/>
        <v>0</v>
      </c>
      <c r="L114" s="98">
        <f t="shared" si="37"/>
        <v>21355000</v>
      </c>
      <c r="M114" s="98">
        <f t="shared" si="37"/>
        <v>21355000</v>
      </c>
    </row>
    <row r="115" spans="1:13" s="90" customFormat="1" ht="25.5">
      <c r="A115" s="115" t="s">
        <v>44</v>
      </c>
      <c r="B115" s="89" t="s">
        <v>24</v>
      </c>
      <c r="C115" s="93">
        <f>SUM(C116)</f>
        <v>21355000</v>
      </c>
      <c r="D115" s="93">
        <f t="shared" si="37"/>
        <v>21355000</v>
      </c>
      <c r="E115" s="93">
        <f t="shared" si="37"/>
        <v>0</v>
      </c>
      <c r="F115" s="93">
        <f t="shared" si="37"/>
        <v>0</v>
      </c>
      <c r="G115" s="93">
        <f t="shared" si="37"/>
        <v>0</v>
      </c>
      <c r="H115" s="93">
        <f t="shared" si="37"/>
        <v>0</v>
      </c>
      <c r="I115" s="93">
        <f t="shared" si="37"/>
        <v>0</v>
      </c>
      <c r="J115" s="93">
        <f t="shared" si="37"/>
        <v>0</v>
      </c>
      <c r="K115" s="93">
        <f t="shared" si="37"/>
        <v>0</v>
      </c>
      <c r="L115" s="93">
        <f t="shared" si="37"/>
        <v>21355000</v>
      </c>
      <c r="M115" s="93">
        <f t="shared" si="37"/>
        <v>21355000</v>
      </c>
    </row>
    <row r="116" spans="1:13" s="90" customFormat="1" ht="25.5">
      <c r="A116" s="115" t="s">
        <v>45</v>
      </c>
      <c r="B116" s="89" t="s">
        <v>46</v>
      </c>
      <c r="C116" s="93">
        <f>SUM(C117)</f>
        <v>21355000</v>
      </c>
      <c r="D116" s="93">
        <f t="shared" si="37"/>
        <v>21355000</v>
      </c>
      <c r="E116" s="93">
        <f t="shared" si="37"/>
        <v>0</v>
      </c>
      <c r="F116" s="93">
        <f t="shared" si="37"/>
        <v>0</v>
      </c>
      <c r="G116" s="93">
        <f t="shared" si="37"/>
        <v>0</v>
      </c>
      <c r="H116" s="93">
        <f t="shared" si="37"/>
        <v>0</v>
      </c>
      <c r="I116" s="93">
        <f t="shared" si="37"/>
        <v>0</v>
      </c>
      <c r="J116" s="93">
        <f t="shared" si="37"/>
        <v>0</v>
      </c>
      <c r="K116" s="93">
        <f t="shared" si="37"/>
        <v>0</v>
      </c>
      <c r="L116" s="93">
        <f>C116</f>
        <v>21355000</v>
      </c>
      <c r="M116" s="93">
        <f>D116</f>
        <v>21355000</v>
      </c>
    </row>
    <row r="117" spans="1:13" s="90" customFormat="1" ht="25.5">
      <c r="A117" s="115" t="s">
        <v>47</v>
      </c>
      <c r="B117" s="89" t="s">
        <v>48</v>
      </c>
      <c r="C117" s="93">
        <f>SUM(C118)</f>
        <v>21355000</v>
      </c>
      <c r="D117" s="93">
        <f t="shared" si="37"/>
        <v>21355000</v>
      </c>
      <c r="E117" s="93">
        <f t="shared" si="37"/>
        <v>0</v>
      </c>
      <c r="F117" s="93">
        <f t="shared" si="37"/>
        <v>0</v>
      </c>
      <c r="G117" s="93">
        <f t="shared" si="37"/>
        <v>0</v>
      </c>
      <c r="H117" s="93">
        <f t="shared" si="37"/>
        <v>0</v>
      </c>
      <c r="I117" s="93">
        <f t="shared" si="37"/>
        <v>0</v>
      </c>
      <c r="J117" s="93">
        <f t="shared" si="37"/>
        <v>0</v>
      </c>
      <c r="K117" s="93">
        <f t="shared" si="37"/>
        <v>0</v>
      </c>
      <c r="L117" s="93">
        <f t="shared" si="37"/>
        <v>0</v>
      </c>
      <c r="M117" s="93">
        <f t="shared" si="37"/>
        <v>0</v>
      </c>
    </row>
    <row r="118" spans="1:13" ht="25.5">
      <c r="A118" s="114">
        <v>4511</v>
      </c>
      <c r="B118" s="82" t="s">
        <v>48</v>
      </c>
      <c r="C118" s="94">
        <f>D118</f>
        <v>21355000</v>
      </c>
      <c r="D118" s="94">
        <v>21355000</v>
      </c>
      <c r="E118" s="94"/>
      <c r="F118" s="94"/>
      <c r="G118" s="94"/>
      <c r="H118" s="94"/>
      <c r="I118" s="94"/>
      <c r="J118" s="94"/>
      <c r="K118" s="94"/>
      <c r="L118" s="94"/>
      <c r="M118" s="94"/>
    </row>
    <row r="119" spans="1:13" ht="25.5">
      <c r="A119" s="112" t="s">
        <v>69</v>
      </c>
      <c r="B119" s="95" t="s">
        <v>70</v>
      </c>
      <c r="C119" s="96">
        <f>SUM(C120)</f>
        <v>1500000</v>
      </c>
      <c r="D119" s="96">
        <f aca="true" t="shared" si="38" ref="D119:M121">SUM(D120)</f>
        <v>1500000</v>
      </c>
      <c r="E119" s="96">
        <f t="shared" si="38"/>
        <v>0</v>
      </c>
      <c r="F119" s="96">
        <f t="shared" si="38"/>
        <v>0</v>
      </c>
      <c r="G119" s="96">
        <f t="shared" si="38"/>
        <v>0</v>
      </c>
      <c r="H119" s="96">
        <f t="shared" si="38"/>
        <v>0</v>
      </c>
      <c r="I119" s="96">
        <f t="shared" si="38"/>
        <v>0</v>
      </c>
      <c r="J119" s="96">
        <f t="shared" si="38"/>
        <v>0</v>
      </c>
      <c r="K119" s="96">
        <f t="shared" si="38"/>
        <v>0</v>
      </c>
      <c r="L119" s="96">
        <f t="shared" si="38"/>
        <v>1500000</v>
      </c>
      <c r="M119" s="96">
        <f t="shared" si="38"/>
        <v>1500000</v>
      </c>
    </row>
    <row r="120" spans="1:13" ht="51">
      <c r="A120" s="113" t="s">
        <v>51</v>
      </c>
      <c r="B120" s="97" t="s">
        <v>71</v>
      </c>
      <c r="C120" s="98">
        <f>SUM(C121)</f>
        <v>1500000</v>
      </c>
      <c r="D120" s="98">
        <f t="shared" si="38"/>
        <v>1500000</v>
      </c>
      <c r="E120" s="98">
        <f t="shared" si="38"/>
        <v>0</v>
      </c>
      <c r="F120" s="98">
        <f t="shared" si="38"/>
        <v>0</v>
      </c>
      <c r="G120" s="98">
        <f t="shared" si="38"/>
        <v>0</v>
      </c>
      <c r="H120" s="98">
        <f t="shared" si="38"/>
        <v>0</v>
      </c>
      <c r="I120" s="98">
        <f t="shared" si="38"/>
        <v>0</v>
      </c>
      <c r="J120" s="98">
        <f t="shared" si="38"/>
        <v>0</v>
      </c>
      <c r="K120" s="98">
        <f t="shared" si="38"/>
        <v>0</v>
      </c>
      <c r="L120" s="98">
        <f t="shared" si="38"/>
        <v>1500000</v>
      </c>
      <c r="M120" s="98">
        <f t="shared" si="38"/>
        <v>1500000</v>
      </c>
    </row>
    <row r="121" spans="1:13" s="90" customFormat="1" ht="12.75">
      <c r="A121" s="54">
        <v>3</v>
      </c>
      <c r="B121" s="88" t="s">
        <v>37</v>
      </c>
      <c r="C121" s="92">
        <f>SUM(C122)</f>
        <v>1500000</v>
      </c>
      <c r="D121" s="92">
        <f t="shared" si="38"/>
        <v>1500000</v>
      </c>
      <c r="E121" s="92">
        <f t="shared" si="38"/>
        <v>0</v>
      </c>
      <c r="F121" s="92">
        <f t="shared" si="38"/>
        <v>0</v>
      </c>
      <c r="G121" s="92">
        <f t="shared" si="38"/>
        <v>0</v>
      </c>
      <c r="H121" s="92">
        <f t="shared" si="38"/>
        <v>0</v>
      </c>
      <c r="I121" s="92">
        <f t="shared" si="38"/>
        <v>0</v>
      </c>
      <c r="J121" s="92">
        <f t="shared" si="38"/>
        <v>0</v>
      </c>
      <c r="K121" s="92">
        <f t="shared" si="38"/>
        <v>0</v>
      </c>
      <c r="L121" s="92">
        <f t="shared" si="38"/>
        <v>1500000</v>
      </c>
      <c r="M121" s="92">
        <f t="shared" si="38"/>
        <v>1500000</v>
      </c>
    </row>
    <row r="122" spans="1:13" s="90" customFormat="1" ht="12.75">
      <c r="A122" s="54">
        <v>32</v>
      </c>
      <c r="B122" s="88" t="s">
        <v>18</v>
      </c>
      <c r="C122" s="92">
        <f>SUM(C123)</f>
        <v>1500000</v>
      </c>
      <c r="D122" s="92">
        <f aca="true" t="shared" si="39" ref="D122:K122">SUM(D123)</f>
        <v>1500000</v>
      </c>
      <c r="E122" s="92">
        <f t="shared" si="39"/>
        <v>0</v>
      </c>
      <c r="F122" s="92">
        <f t="shared" si="39"/>
        <v>0</v>
      </c>
      <c r="G122" s="92">
        <f t="shared" si="39"/>
        <v>0</v>
      </c>
      <c r="H122" s="92">
        <f t="shared" si="39"/>
        <v>0</v>
      </c>
      <c r="I122" s="92">
        <f t="shared" si="39"/>
        <v>0</v>
      </c>
      <c r="J122" s="92">
        <f t="shared" si="39"/>
        <v>0</v>
      </c>
      <c r="K122" s="92">
        <f t="shared" si="39"/>
        <v>0</v>
      </c>
      <c r="L122" s="92">
        <f>C122</f>
        <v>1500000</v>
      </c>
      <c r="M122" s="92">
        <f>D122</f>
        <v>1500000</v>
      </c>
    </row>
    <row r="123" spans="1:13" s="90" customFormat="1" ht="12.75">
      <c r="A123" s="54">
        <v>323</v>
      </c>
      <c r="B123" s="88" t="s">
        <v>21</v>
      </c>
      <c r="C123" s="92">
        <f>SUM(C124)</f>
        <v>1500000</v>
      </c>
      <c r="D123" s="92">
        <f aca="true" t="shared" si="40" ref="D123:M123">SUM(D124)</f>
        <v>1500000</v>
      </c>
      <c r="E123" s="92">
        <f t="shared" si="40"/>
        <v>0</v>
      </c>
      <c r="F123" s="92">
        <f t="shared" si="40"/>
        <v>0</v>
      </c>
      <c r="G123" s="92">
        <f t="shared" si="40"/>
        <v>0</v>
      </c>
      <c r="H123" s="92">
        <f t="shared" si="40"/>
        <v>0</v>
      </c>
      <c r="I123" s="92">
        <f t="shared" si="40"/>
        <v>0</v>
      </c>
      <c r="J123" s="92">
        <f t="shared" si="40"/>
        <v>0</v>
      </c>
      <c r="K123" s="92">
        <f t="shared" si="40"/>
        <v>0</v>
      </c>
      <c r="L123" s="92">
        <f t="shared" si="40"/>
        <v>0</v>
      </c>
      <c r="M123" s="92">
        <f t="shared" si="40"/>
        <v>0</v>
      </c>
    </row>
    <row r="124" spans="1:13" ht="25.5">
      <c r="A124" s="114">
        <v>3232</v>
      </c>
      <c r="B124" s="82" t="s">
        <v>116</v>
      </c>
      <c r="C124" s="94">
        <f>D124</f>
        <v>1500000</v>
      </c>
      <c r="D124" s="94">
        <v>1500000</v>
      </c>
      <c r="E124" s="94"/>
      <c r="F124" s="94"/>
      <c r="G124" s="94"/>
      <c r="H124" s="94"/>
      <c r="I124" s="94"/>
      <c r="J124" s="94"/>
      <c r="K124" s="94"/>
      <c r="L124" s="94"/>
      <c r="M124" s="94"/>
    </row>
    <row r="125" spans="1:13" ht="25.5">
      <c r="A125" s="112" t="s">
        <v>42</v>
      </c>
      <c r="B125" s="95" t="s">
        <v>72</v>
      </c>
      <c r="C125" s="96">
        <f aca="true" t="shared" si="41" ref="C125:M125">SUM(C127+C153+C168+C184+C194+C216+C245+C250+C271+C278+C283+C285+C287+C299+C301+C308+C318+C327)</f>
        <v>14255390</v>
      </c>
      <c r="D125" s="96">
        <f t="shared" si="41"/>
        <v>0</v>
      </c>
      <c r="E125" s="96">
        <f t="shared" si="41"/>
        <v>12595000</v>
      </c>
      <c r="F125" s="96">
        <f t="shared" si="41"/>
        <v>29500</v>
      </c>
      <c r="G125" s="96">
        <f t="shared" si="41"/>
        <v>974800</v>
      </c>
      <c r="H125" s="96">
        <f t="shared" si="41"/>
        <v>566590</v>
      </c>
      <c r="I125" s="96">
        <f t="shared" si="41"/>
        <v>89500</v>
      </c>
      <c r="J125" s="96">
        <f t="shared" si="41"/>
        <v>0</v>
      </c>
      <c r="K125" s="96">
        <f t="shared" si="41"/>
        <v>0</v>
      </c>
      <c r="L125" s="96">
        <f t="shared" si="41"/>
        <v>14198390</v>
      </c>
      <c r="M125" s="96">
        <f t="shared" si="41"/>
        <v>14198390</v>
      </c>
    </row>
    <row r="126" spans="1:13" ht="12.75">
      <c r="A126" s="114"/>
      <c r="B126" s="8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</row>
    <row r="127" spans="1:13" ht="51">
      <c r="A127" s="113" t="s">
        <v>51</v>
      </c>
      <c r="B127" s="97" t="s">
        <v>73</v>
      </c>
      <c r="C127" s="98">
        <f>SUM(C128)</f>
        <v>313450</v>
      </c>
      <c r="D127" s="98">
        <f aca="true" t="shared" si="42" ref="D127:M128">SUM(D128)</f>
        <v>0</v>
      </c>
      <c r="E127" s="98">
        <f t="shared" si="42"/>
        <v>152000</v>
      </c>
      <c r="F127" s="98">
        <f t="shared" si="42"/>
        <v>11950</v>
      </c>
      <c r="G127" s="98">
        <f t="shared" si="42"/>
        <v>120000</v>
      </c>
      <c r="H127" s="98">
        <f t="shared" si="42"/>
        <v>10000</v>
      </c>
      <c r="I127" s="98">
        <f t="shared" si="42"/>
        <v>19500</v>
      </c>
      <c r="J127" s="98">
        <f t="shared" si="42"/>
        <v>0</v>
      </c>
      <c r="K127" s="98">
        <f t="shared" si="42"/>
        <v>0</v>
      </c>
      <c r="L127" s="98">
        <f t="shared" si="42"/>
        <v>306500</v>
      </c>
      <c r="M127" s="98">
        <f t="shared" si="42"/>
        <v>306500</v>
      </c>
    </row>
    <row r="128" spans="1:13" s="90" customFormat="1" ht="12.75">
      <c r="A128" s="54">
        <v>3</v>
      </c>
      <c r="B128" s="88" t="s">
        <v>37</v>
      </c>
      <c r="C128" s="92">
        <f>D128+E128+F128+G128+H128+I128+J128+K128</f>
        <v>313450</v>
      </c>
      <c r="D128" s="92">
        <f t="shared" si="42"/>
        <v>0</v>
      </c>
      <c r="E128" s="92">
        <f>SUM(E129+E149)</f>
        <v>152000</v>
      </c>
      <c r="F128" s="92">
        <f>SUM(F129+F149)</f>
        <v>11950</v>
      </c>
      <c r="G128" s="92">
        <f t="shared" si="42"/>
        <v>120000</v>
      </c>
      <c r="H128" s="92">
        <f t="shared" si="42"/>
        <v>10000</v>
      </c>
      <c r="I128" s="92">
        <f t="shared" si="42"/>
        <v>19500</v>
      </c>
      <c r="J128" s="92">
        <f t="shared" si="42"/>
        <v>0</v>
      </c>
      <c r="K128" s="92">
        <f t="shared" si="42"/>
        <v>0</v>
      </c>
      <c r="L128" s="92">
        <f>L129+L149</f>
        <v>306500</v>
      </c>
      <c r="M128" s="92">
        <f>M129+M149</f>
        <v>306500</v>
      </c>
    </row>
    <row r="129" spans="1:13" s="90" customFormat="1" ht="12.75">
      <c r="A129" s="54">
        <v>32</v>
      </c>
      <c r="B129" s="88" t="s">
        <v>18</v>
      </c>
      <c r="C129" s="92">
        <f aca="true" t="shared" si="43" ref="C129:C151">D129+E129+F129+G129+H129+I129+J129+K129</f>
        <v>260700</v>
      </c>
      <c r="D129" s="92">
        <f aca="true" t="shared" si="44" ref="D129:K129">SUM(D130+D134+D140+D143)</f>
        <v>0</v>
      </c>
      <c r="E129" s="92">
        <f>SUM(E130+E134+E140+E143)</f>
        <v>100000</v>
      </c>
      <c r="F129" s="92">
        <f>SUM(F130+F134+F140+F143)</f>
        <v>11200</v>
      </c>
      <c r="G129" s="92">
        <f t="shared" si="44"/>
        <v>120000</v>
      </c>
      <c r="H129" s="92">
        <f t="shared" si="44"/>
        <v>10000</v>
      </c>
      <c r="I129" s="92">
        <f t="shared" si="44"/>
        <v>19500</v>
      </c>
      <c r="J129" s="92">
        <f t="shared" si="44"/>
        <v>0</v>
      </c>
      <c r="K129" s="92">
        <f t="shared" si="44"/>
        <v>0</v>
      </c>
      <c r="L129" s="92">
        <v>254500</v>
      </c>
      <c r="M129" s="92">
        <f>L129</f>
        <v>254500</v>
      </c>
    </row>
    <row r="130" spans="1:13" s="90" customFormat="1" ht="12.75">
      <c r="A130" s="54">
        <v>321</v>
      </c>
      <c r="B130" s="88" t="s">
        <v>19</v>
      </c>
      <c r="C130" s="92">
        <f t="shared" si="43"/>
        <v>17600</v>
      </c>
      <c r="D130" s="92">
        <f aca="true" t="shared" si="45" ref="D130:M130">SUM(D131)</f>
        <v>0</v>
      </c>
      <c r="E130" s="92">
        <f t="shared" si="45"/>
        <v>0</v>
      </c>
      <c r="F130" s="92">
        <f>SUM(F131+F132+F133)</f>
        <v>2600</v>
      </c>
      <c r="G130" s="92">
        <f t="shared" si="45"/>
        <v>0</v>
      </c>
      <c r="H130" s="92">
        <f t="shared" si="45"/>
        <v>0</v>
      </c>
      <c r="I130" s="92">
        <f t="shared" si="45"/>
        <v>15000</v>
      </c>
      <c r="J130" s="92">
        <f t="shared" si="45"/>
        <v>0</v>
      </c>
      <c r="K130" s="92">
        <f t="shared" si="45"/>
        <v>0</v>
      </c>
      <c r="L130" s="92">
        <f t="shared" si="45"/>
        <v>0</v>
      </c>
      <c r="M130" s="92">
        <f t="shared" si="45"/>
        <v>0</v>
      </c>
    </row>
    <row r="131" spans="1:13" ht="12.75">
      <c r="A131" s="114">
        <v>3211</v>
      </c>
      <c r="B131" s="82" t="s">
        <v>96</v>
      </c>
      <c r="C131" s="94">
        <f t="shared" si="43"/>
        <v>17000</v>
      </c>
      <c r="D131" s="94"/>
      <c r="E131" s="94"/>
      <c r="F131" s="94">
        <v>2000</v>
      </c>
      <c r="G131" s="94">
        <v>0</v>
      </c>
      <c r="H131" s="94"/>
      <c r="I131" s="94">
        <v>15000</v>
      </c>
      <c r="J131" s="94"/>
      <c r="K131" s="94"/>
      <c r="L131" s="94"/>
      <c r="M131" s="94"/>
    </row>
    <row r="132" spans="1:13" ht="12.75">
      <c r="A132" s="114">
        <v>3213</v>
      </c>
      <c r="B132" s="82" t="s">
        <v>97</v>
      </c>
      <c r="C132" s="94">
        <f t="shared" si="43"/>
        <v>100</v>
      </c>
      <c r="D132" s="94"/>
      <c r="E132" s="94"/>
      <c r="F132" s="94">
        <v>100</v>
      </c>
      <c r="G132" s="94"/>
      <c r="H132" s="94"/>
      <c r="I132" s="94"/>
      <c r="J132" s="94"/>
      <c r="K132" s="94"/>
      <c r="L132" s="94"/>
      <c r="M132" s="94"/>
    </row>
    <row r="133" spans="1:13" ht="12.75">
      <c r="A133" s="114">
        <v>3214</v>
      </c>
      <c r="B133" s="82" t="s">
        <v>98</v>
      </c>
      <c r="C133" s="94">
        <f t="shared" si="43"/>
        <v>500</v>
      </c>
      <c r="D133" s="94"/>
      <c r="E133" s="94"/>
      <c r="F133" s="94">
        <v>500</v>
      </c>
      <c r="G133" s="94"/>
      <c r="H133" s="94"/>
      <c r="I133" s="94"/>
      <c r="J133" s="94"/>
      <c r="K133" s="94"/>
      <c r="L133" s="94"/>
      <c r="M133" s="94"/>
    </row>
    <row r="134" spans="1:13" s="90" customFormat="1" ht="12.75">
      <c r="A134" s="54">
        <v>322</v>
      </c>
      <c r="B134" s="88" t="s">
        <v>20</v>
      </c>
      <c r="C134" s="92">
        <f t="shared" si="43"/>
        <v>19200</v>
      </c>
      <c r="D134" s="92">
        <f aca="true" t="shared" si="46" ref="D134:M134">SUM(D137)</f>
        <v>0</v>
      </c>
      <c r="E134" s="92">
        <f>E137+E138</f>
        <v>10000</v>
      </c>
      <c r="F134" s="92">
        <f>SUM(F135:F139)</f>
        <v>7200</v>
      </c>
      <c r="G134" s="92">
        <f t="shared" si="46"/>
        <v>0</v>
      </c>
      <c r="H134" s="92">
        <f t="shared" si="46"/>
        <v>0</v>
      </c>
      <c r="I134" s="92">
        <f>SUM(I135:I139)</f>
        <v>2000</v>
      </c>
      <c r="J134" s="92">
        <f t="shared" si="46"/>
        <v>0</v>
      </c>
      <c r="K134" s="92">
        <f t="shared" si="46"/>
        <v>0</v>
      </c>
      <c r="L134" s="92">
        <f t="shared" si="46"/>
        <v>0</v>
      </c>
      <c r="M134" s="92">
        <f t="shared" si="46"/>
        <v>0</v>
      </c>
    </row>
    <row r="135" spans="1:13" s="90" customFormat="1" ht="12.75">
      <c r="A135" s="114">
        <v>3221</v>
      </c>
      <c r="B135" s="82" t="s">
        <v>144</v>
      </c>
      <c r="C135" s="94">
        <f t="shared" si="43"/>
        <v>5200</v>
      </c>
      <c r="D135" s="92"/>
      <c r="E135" s="92"/>
      <c r="F135" s="94">
        <v>4500</v>
      </c>
      <c r="G135" s="92"/>
      <c r="H135" s="92"/>
      <c r="I135" s="94">
        <v>700</v>
      </c>
      <c r="J135" s="92"/>
      <c r="K135" s="92"/>
      <c r="L135" s="92"/>
      <c r="M135" s="92"/>
    </row>
    <row r="136" spans="1:13" s="90" customFormat="1" ht="12.75">
      <c r="A136" s="114">
        <v>3222</v>
      </c>
      <c r="B136" s="82" t="s">
        <v>127</v>
      </c>
      <c r="C136" s="94">
        <f t="shared" si="43"/>
        <v>500</v>
      </c>
      <c r="D136" s="92"/>
      <c r="E136" s="92"/>
      <c r="F136" s="94">
        <v>500</v>
      </c>
      <c r="G136" s="92"/>
      <c r="H136" s="92"/>
      <c r="I136" s="92"/>
      <c r="J136" s="92"/>
      <c r="K136" s="92"/>
      <c r="L136" s="92"/>
      <c r="M136" s="92"/>
    </row>
    <row r="137" spans="1:13" ht="12.75">
      <c r="A137" s="114">
        <v>3223</v>
      </c>
      <c r="B137" s="82" t="s">
        <v>100</v>
      </c>
      <c r="C137" s="94">
        <f t="shared" si="43"/>
        <v>1200</v>
      </c>
      <c r="D137" s="94"/>
      <c r="E137" s="94"/>
      <c r="F137" s="94">
        <v>1200</v>
      </c>
      <c r="G137" s="94"/>
      <c r="H137" s="94"/>
      <c r="I137" s="94"/>
      <c r="J137" s="94"/>
      <c r="K137" s="94"/>
      <c r="L137" s="94"/>
      <c r="M137" s="94"/>
    </row>
    <row r="138" spans="1:13" ht="12.75">
      <c r="A138" s="114">
        <v>3225</v>
      </c>
      <c r="B138" s="82" t="s">
        <v>141</v>
      </c>
      <c r="C138" s="94">
        <f t="shared" si="43"/>
        <v>11800</v>
      </c>
      <c r="D138" s="94"/>
      <c r="E138" s="94">
        <v>10000</v>
      </c>
      <c r="F138" s="94">
        <v>500</v>
      </c>
      <c r="G138" s="94"/>
      <c r="H138" s="94"/>
      <c r="I138" s="94">
        <v>1300</v>
      </c>
      <c r="J138" s="94"/>
      <c r="K138" s="94"/>
      <c r="L138" s="94"/>
      <c r="M138" s="94"/>
    </row>
    <row r="139" spans="1:13" ht="12.75">
      <c r="A139" s="114">
        <v>3227</v>
      </c>
      <c r="B139" s="82" t="s">
        <v>146</v>
      </c>
      <c r="C139" s="94">
        <f t="shared" si="43"/>
        <v>500</v>
      </c>
      <c r="D139" s="94"/>
      <c r="E139" s="94"/>
      <c r="F139" s="94">
        <v>500</v>
      </c>
      <c r="G139" s="94"/>
      <c r="H139" s="94"/>
      <c r="I139" s="94"/>
      <c r="J139" s="94"/>
      <c r="K139" s="94"/>
      <c r="L139" s="94"/>
      <c r="M139" s="94"/>
    </row>
    <row r="140" spans="1:13" s="90" customFormat="1" ht="12.75">
      <c r="A140" s="54">
        <v>323</v>
      </c>
      <c r="B140" s="88" t="s">
        <v>21</v>
      </c>
      <c r="C140" s="92">
        <f t="shared" si="43"/>
        <v>100100</v>
      </c>
      <c r="D140" s="92">
        <f>SUM(D142:D142)</f>
        <v>0</v>
      </c>
      <c r="E140" s="92">
        <f>SUM(E142:E142)</f>
        <v>0</v>
      </c>
      <c r="F140" s="92">
        <f>F141+F142</f>
        <v>100</v>
      </c>
      <c r="G140" s="92">
        <f>G141+G142</f>
        <v>100000</v>
      </c>
      <c r="H140" s="92">
        <f aca="true" t="shared" si="47" ref="H140:M140">SUM(H142:H142)</f>
        <v>0</v>
      </c>
      <c r="I140" s="92">
        <f t="shared" si="47"/>
        <v>0</v>
      </c>
      <c r="J140" s="92">
        <f t="shared" si="47"/>
        <v>0</v>
      </c>
      <c r="K140" s="92">
        <f t="shared" si="47"/>
        <v>0</v>
      </c>
      <c r="L140" s="92">
        <f t="shared" si="47"/>
        <v>0</v>
      </c>
      <c r="M140" s="92">
        <f t="shared" si="47"/>
        <v>0</v>
      </c>
    </row>
    <row r="141" spans="1:13" s="90" customFormat="1" ht="12.75">
      <c r="A141" s="114">
        <v>3231</v>
      </c>
      <c r="B141" s="82" t="s">
        <v>103</v>
      </c>
      <c r="C141" s="94">
        <f t="shared" si="43"/>
        <v>100000</v>
      </c>
      <c r="D141" s="94"/>
      <c r="E141" s="94"/>
      <c r="F141" s="94">
        <v>0</v>
      </c>
      <c r="G141" s="94">
        <v>100000</v>
      </c>
      <c r="H141" s="94"/>
      <c r="I141" s="94"/>
      <c r="J141" s="94"/>
      <c r="K141" s="94"/>
      <c r="L141" s="94"/>
      <c r="M141" s="94"/>
    </row>
    <row r="142" spans="1:13" ht="12.75">
      <c r="A142" s="114">
        <v>3234</v>
      </c>
      <c r="B142" s="82" t="s">
        <v>104</v>
      </c>
      <c r="C142" s="94">
        <f t="shared" si="43"/>
        <v>100</v>
      </c>
      <c r="D142" s="94"/>
      <c r="E142" s="94"/>
      <c r="F142" s="94">
        <v>100</v>
      </c>
      <c r="G142" s="94"/>
      <c r="H142" s="94"/>
      <c r="I142" s="94"/>
      <c r="J142" s="94"/>
      <c r="K142" s="94"/>
      <c r="L142" s="94"/>
      <c r="M142" s="94"/>
    </row>
    <row r="143" spans="1:13" s="90" customFormat="1" ht="27.75" customHeight="1">
      <c r="A143" s="54">
        <v>329</v>
      </c>
      <c r="B143" s="88" t="s">
        <v>109</v>
      </c>
      <c r="C143" s="92">
        <f t="shared" si="43"/>
        <v>123800</v>
      </c>
      <c r="D143" s="92">
        <f>SUM(D148)</f>
        <v>0</v>
      </c>
      <c r="E143" s="92">
        <f>E146+E148+E147</f>
        <v>90000</v>
      </c>
      <c r="F143" s="92">
        <f>SUM(F144:F148)</f>
        <v>1300</v>
      </c>
      <c r="G143" s="92">
        <f aca="true" t="shared" si="48" ref="G143:M143">SUM(G148)</f>
        <v>20000</v>
      </c>
      <c r="H143" s="92">
        <f t="shared" si="48"/>
        <v>10000</v>
      </c>
      <c r="I143" s="92">
        <f t="shared" si="48"/>
        <v>2500</v>
      </c>
      <c r="J143" s="92">
        <f t="shared" si="48"/>
        <v>0</v>
      </c>
      <c r="K143" s="92">
        <f t="shared" si="48"/>
        <v>0</v>
      </c>
      <c r="L143" s="92">
        <f t="shared" si="48"/>
        <v>0</v>
      </c>
      <c r="M143" s="92">
        <f t="shared" si="48"/>
        <v>0</v>
      </c>
    </row>
    <row r="144" spans="1:13" s="90" customFormat="1" ht="12.75">
      <c r="A144" s="114">
        <v>3293</v>
      </c>
      <c r="B144" s="82" t="s">
        <v>111</v>
      </c>
      <c r="C144" s="94">
        <f t="shared" si="43"/>
        <v>100</v>
      </c>
      <c r="D144" s="92"/>
      <c r="E144" s="92"/>
      <c r="F144" s="94">
        <v>100</v>
      </c>
      <c r="G144" s="92"/>
      <c r="H144" s="92"/>
      <c r="I144" s="92"/>
      <c r="J144" s="92"/>
      <c r="K144" s="92"/>
      <c r="L144" s="92"/>
      <c r="M144" s="92"/>
    </row>
    <row r="145" spans="1:13" s="90" customFormat="1" ht="12.75">
      <c r="A145" s="114">
        <v>3294</v>
      </c>
      <c r="B145" s="82" t="s">
        <v>147</v>
      </c>
      <c r="C145" s="94">
        <f t="shared" si="43"/>
        <v>50</v>
      </c>
      <c r="D145" s="92"/>
      <c r="E145" s="92"/>
      <c r="F145" s="94">
        <v>50</v>
      </c>
      <c r="G145" s="92"/>
      <c r="H145" s="92"/>
      <c r="I145" s="92"/>
      <c r="J145" s="92"/>
      <c r="K145" s="92"/>
      <c r="L145" s="92"/>
      <c r="M145" s="92"/>
    </row>
    <row r="146" spans="1:13" s="90" customFormat="1" ht="12.75">
      <c r="A146" s="114">
        <v>3295</v>
      </c>
      <c r="B146" s="82" t="s">
        <v>142</v>
      </c>
      <c r="C146" s="94">
        <f t="shared" si="43"/>
        <v>30050</v>
      </c>
      <c r="D146" s="92"/>
      <c r="E146" s="94">
        <v>30000</v>
      </c>
      <c r="F146" s="94">
        <v>50</v>
      </c>
      <c r="G146" s="92"/>
      <c r="H146" s="92"/>
      <c r="I146" s="92"/>
      <c r="J146" s="92"/>
      <c r="K146" s="92"/>
      <c r="L146" s="92"/>
      <c r="M146" s="92"/>
    </row>
    <row r="147" spans="1:13" s="90" customFormat="1" ht="12.75">
      <c r="A147" s="114">
        <v>3296</v>
      </c>
      <c r="B147" s="82" t="s">
        <v>191</v>
      </c>
      <c r="C147" s="94">
        <f t="shared" si="43"/>
        <v>60100</v>
      </c>
      <c r="D147" s="92"/>
      <c r="E147" s="94">
        <v>60000</v>
      </c>
      <c r="F147" s="94">
        <v>100</v>
      </c>
      <c r="G147" s="92"/>
      <c r="H147" s="92"/>
      <c r="I147" s="92"/>
      <c r="J147" s="92"/>
      <c r="K147" s="92"/>
      <c r="L147" s="92"/>
      <c r="M147" s="92"/>
    </row>
    <row r="148" spans="1:13" ht="12.75">
      <c r="A148" s="114">
        <v>3299</v>
      </c>
      <c r="B148" s="82" t="s">
        <v>109</v>
      </c>
      <c r="C148" s="94">
        <f t="shared" si="43"/>
        <v>33500</v>
      </c>
      <c r="D148" s="94"/>
      <c r="E148" s="94"/>
      <c r="F148" s="94">
        <v>1000</v>
      </c>
      <c r="G148" s="94">
        <v>20000</v>
      </c>
      <c r="H148" s="94">
        <v>10000</v>
      </c>
      <c r="I148" s="94">
        <v>2500</v>
      </c>
      <c r="J148" s="94"/>
      <c r="K148" s="94"/>
      <c r="L148" s="94"/>
      <c r="M148" s="94"/>
    </row>
    <row r="149" spans="1:13" ht="12.75">
      <c r="A149" s="54">
        <v>34</v>
      </c>
      <c r="B149" s="88" t="s">
        <v>149</v>
      </c>
      <c r="C149" s="92">
        <f t="shared" si="43"/>
        <v>52750</v>
      </c>
      <c r="D149" s="94"/>
      <c r="E149" s="92">
        <f>E150</f>
        <v>52000</v>
      </c>
      <c r="F149" s="92">
        <f>F150</f>
        <v>750</v>
      </c>
      <c r="G149" s="94"/>
      <c r="H149" s="94"/>
      <c r="I149" s="94"/>
      <c r="J149" s="94"/>
      <c r="K149" s="94"/>
      <c r="L149" s="92">
        <v>52000</v>
      </c>
      <c r="M149" s="92">
        <f>L149</f>
        <v>52000</v>
      </c>
    </row>
    <row r="150" spans="1:13" ht="12.75">
      <c r="A150" s="54">
        <v>343</v>
      </c>
      <c r="B150" s="88" t="s">
        <v>23</v>
      </c>
      <c r="C150" s="92">
        <f t="shared" si="43"/>
        <v>52750</v>
      </c>
      <c r="D150" s="94"/>
      <c r="E150" s="92">
        <f>E151+E152</f>
        <v>52000</v>
      </c>
      <c r="F150" s="92">
        <f>F151+F152</f>
        <v>750</v>
      </c>
      <c r="G150" s="94"/>
      <c r="H150" s="94"/>
      <c r="I150" s="94"/>
      <c r="J150" s="94"/>
      <c r="K150" s="94"/>
      <c r="L150" s="94"/>
      <c r="M150" s="94"/>
    </row>
    <row r="151" spans="1:13" ht="25.5">
      <c r="A151" s="114">
        <v>3431</v>
      </c>
      <c r="B151" s="82" t="s">
        <v>150</v>
      </c>
      <c r="C151" s="94">
        <f t="shared" si="43"/>
        <v>500</v>
      </c>
      <c r="D151" s="94"/>
      <c r="E151" s="94"/>
      <c r="F151" s="94">
        <v>500</v>
      </c>
      <c r="G151" s="94"/>
      <c r="H151" s="94"/>
      <c r="I151" s="94"/>
      <c r="J151" s="94"/>
      <c r="K151" s="94"/>
      <c r="L151" s="94"/>
      <c r="M151" s="94"/>
    </row>
    <row r="152" spans="1:13" ht="12.75">
      <c r="A152" s="114">
        <v>3433</v>
      </c>
      <c r="B152" s="82" t="s">
        <v>192</v>
      </c>
      <c r="C152" s="94">
        <f>D152+E152+F152+G152+H152+I152+J152+K152</f>
        <v>52250</v>
      </c>
      <c r="D152" s="94"/>
      <c r="E152" s="94">
        <v>52000</v>
      </c>
      <c r="F152" s="94">
        <v>250</v>
      </c>
      <c r="G152" s="94"/>
      <c r="H152" s="94"/>
      <c r="I152" s="94"/>
      <c r="J152" s="94"/>
      <c r="K152" s="94"/>
      <c r="L152" s="94"/>
      <c r="M152" s="94"/>
    </row>
    <row r="153" spans="1:13" ht="51">
      <c r="A153" s="113" t="s">
        <v>75</v>
      </c>
      <c r="B153" s="97" t="s">
        <v>74</v>
      </c>
      <c r="C153" s="98">
        <f>SUM(C154)</f>
        <v>11982400</v>
      </c>
      <c r="D153" s="98">
        <f aca="true" t="shared" si="49" ref="D153:M153">SUM(D154)</f>
        <v>0</v>
      </c>
      <c r="E153" s="98">
        <f t="shared" si="49"/>
        <v>11982000</v>
      </c>
      <c r="F153" s="98">
        <f t="shared" si="49"/>
        <v>400</v>
      </c>
      <c r="G153" s="98">
        <f t="shared" si="49"/>
        <v>0</v>
      </c>
      <c r="H153" s="98">
        <f t="shared" si="49"/>
        <v>0</v>
      </c>
      <c r="I153" s="98">
        <f t="shared" si="49"/>
        <v>0</v>
      </c>
      <c r="J153" s="98">
        <f t="shared" si="49"/>
        <v>0</v>
      </c>
      <c r="K153" s="98">
        <f t="shared" si="49"/>
        <v>0</v>
      </c>
      <c r="L153" s="98">
        <f t="shared" si="49"/>
        <v>11982000</v>
      </c>
      <c r="M153" s="98">
        <f t="shared" si="49"/>
        <v>11982000</v>
      </c>
    </row>
    <row r="154" spans="1:13" s="90" customFormat="1" ht="12.75">
      <c r="A154" s="115">
        <v>3</v>
      </c>
      <c r="B154" s="89" t="s">
        <v>37</v>
      </c>
      <c r="C154" s="93">
        <f>D154+E154+F154+G154+H154+I154+J154+K154</f>
        <v>11982400</v>
      </c>
      <c r="D154" s="93">
        <f aca="true" t="shared" si="50" ref="D154:M154">SUM(D155+D163)</f>
        <v>0</v>
      </c>
      <c r="E154" s="93">
        <f t="shared" si="50"/>
        <v>11982000</v>
      </c>
      <c r="F154" s="93">
        <f t="shared" si="50"/>
        <v>400</v>
      </c>
      <c r="G154" s="93">
        <f t="shared" si="50"/>
        <v>0</v>
      </c>
      <c r="H154" s="93">
        <f t="shared" si="50"/>
        <v>0</v>
      </c>
      <c r="I154" s="93">
        <f t="shared" si="50"/>
        <v>0</v>
      </c>
      <c r="J154" s="93">
        <f t="shared" si="50"/>
        <v>0</v>
      </c>
      <c r="K154" s="93">
        <f>SUM(K155+K163)</f>
        <v>0</v>
      </c>
      <c r="L154" s="93">
        <f>SUM(L155+L163)</f>
        <v>11982000</v>
      </c>
      <c r="M154" s="93">
        <f t="shared" si="50"/>
        <v>11982000</v>
      </c>
    </row>
    <row r="155" spans="1:13" s="90" customFormat="1" ht="12.75">
      <c r="A155" s="115">
        <v>31</v>
      </c>
      <c r="B155" s="89" t="s">
        <v>14</v>
      </c>
      <c r="C155" s="93">
        <f aca="true" t="shared" si="51" ref="C155:C167">D155+E155+F155+G155+H155+I155+J155+K155</f>
        <v>11592400</v>
      </c>
      <c r="D155" s="93">
        <f aca="true" t="shared" si="52" ref="D155:J155">SUM(D156+D158+D160)</f>
        <v>0</v>
      </c>
      <c r="E155" s="93">
        <f t="shared" si="52"/>
        <v>11592000</v>
      </c>
      <c r="F155" s="93">
        <f t="shared" si="52"/>
        <v>400</v>
      </c>
      <c r="G155" s="93">
        <f t="shared" si="52"/>
        <v>0</v>
      </c>
      <c r="H155" s="93">
        <f t="shared" si="52"/>
        <v>0</v>
      </c>
      <c r="I155" s="93">
        <f t="shared" si="52"/>
        <v>0</v>
      </c>
      <c r="J155" s="93">
        <f t="shared" si="52"/>
        <v>0</v>
      </c>
      <c r="K155" s="93">
        <f>SUM(K156+K158+K160)</f>
        <v>0</v>
      </c>
      <c r="L155" s="93">
        <v>11592000</v>
      </c>
      <c r="M155" s="93">
        <f>L155</f>
        <v>11592000</v>
      </c>
    </row>
    <row r="156" spans="1:13" s="90" customFormat="1" ht="12.75">
      <c r="A156" s="115">
        <v>311</v>
      </c>
      <c r="B156" s="89" t="s">
        <v>15</v>
      </c>
      <c r="C156" s="93">
        <f t="shared" si="51"/>
        <v>9594100</v>
      </c>
      <c r="D156" s="93">
        <f aca="true" t="shared" si="53" ref="D156:M156">SUM(D157)</f>
        <v>0</v>
      </c>
      <c r="E156" s="93">
        <f t="shared" si="53"/>
        <v>9594000</v>
      </c>
      <c r="F156" s="93">
        <f t="shared" si="53"/>
        <v>100</v>
      </c>
      <c r="G156" s="93">
        <f t="shared" si="53"/>
        <v>0</v>
      </c>
      <c r="H156" s="93">
        <f t="shared" si="53"/>
        <v>0</v>
      </c>
      <c r="I156" s="93">
        <f t="shared" si="53"/>
        <v>0</v>
      </c>
      <c r="J156" s="93">
        <f t="shared" si="53"/>
        <v>0</v>
      </c>
      <c r="K156" s="93">
        <f t="shared" si="53"/>
        <v>0</v>
      </c>
      <c r="L156" s="93">
        <f t="shared" si="53"/>
        <v>0</v>
      </c>
      <c r="M156" s="93">
        <f t="shared" si="53"/>
        <v>0</v>
      </c>
    </row>
    <row r="157" spans="1:13" ht="12.75">
      <c r="A157" s="114">
        <v>3111</v>
      </c>
      <c r="B157" s="82" t="s">
        <v>123</v>
      </c>
      <c r="C157" s="94">
        <f t="shared" si="51"/>
        <v>9594100</v>
      </c>
      <c r="D157" s="94"/>
      <c r="E157" s="94">
        <v>9594000</v>
      </c>
      <c r="F157" s="94">
        <v>100</v>
      </c>
      <c r="G157" s="94"/>
      <c r="H157" s="94"/>
      <c r="I157" s="94"/>
      <c r="J157" s="94"/>
      <c r="K157" s="94"/>
      <c r="L157" s="94"/>
      <c r="M157" s="94"/>
    </row>
    <row r="158" spans="1:13" s="90" customFormat="1" ht="12.75">
      <c r="A158" s="115">
        <v>312</v>
      </c>
      <c r="B158" s="89" t="s">
        <v>16</v>
      </c>
      <c r="C158" s="93">
        <f t="shared" si="51"/>
        <v>380000</v>
      </c>
      <c r="D158" s="93">
        <f aca="true" t="shared" si="54" ref="D158:M158">SUM(D159)</f>
        <v>0</v>
      </c>
      <c r="E158" s="93">
        <f t="shared" si="54"/>
        <v>380000</v>
      </c>
      <c r="F158" s="93">
        <f t="shared" si="54"/>
        <v>0</v>
      </c>
      <c r="G158" s="93">
        <f t="shared" si="54"/>
        <v>0</v>
      </c>
      <c r="H158" s="93">
        <f t="shared" si="54"/>
        <v>0</v>
      </c>
      <c r="I158" s="93">
        <f t="shared" si="54"/>
        <v>0</v>
      </c>
      <c r="J158" s="93">
        <f t="shared" si="54"/>
        <v>0</v>
      </c>
      <c r="K158" s="93">
        <f t="shared" si="54"/>
        <v>0</v>
      </c>
      <c r="L158" s="93">
        <f t="shared" si="54"/>
        <v>0</v>
      </c>
      <c r="M158" s="93">
        <f t="shared" si="54"/>
        <v>0</v>
      </c>
    </row>
    <row r="159" spans="1:13" ht="12.75">
      <c r="A159" s="114">
        <v>3121</v>
      </c>
      <c r="B159" s="82" t="s">
        <v>16</v>
      </c>
      <c r="C159" s="94">
        <f t="shared" si="51"/>
        <v>380000</v>
      </c>
      <c r="D159" s="94"/>
      <c r="E159" s="94">
        <v>380000</v>
      </c>
      <c r="F159" s="94"/>
      <c r="G159" s="94"/>
      <c r="H159" s="94"/>
      <c r="I159" s="94"/>
      <c r="J159" s="94"/>
      <c r="K159" s="94"/>
      <c r="L159" s="94"/>
      <c r="M159" s="94"/>
    </row>
    <row r="160" spans="1:13" s="90" customFormat="1" ht="12.75">
      <c r="A160" s="115">
        <v>313</v>
      </c>
      <c r="B160" s="89" t="s">
        <v>17</v>
      </c>
      <c r="C160" s="93">
        <f t="shared" si="51"/>
        <v>1618300</v>
      </c>
      <c r="D160" s="93">
        <f aca="true" t="shared" si="55" ref="D160:M160">SUM(D161)</f>
        <v>0</v>
      </c>
      <c r="E160" s="93">
        <f t="shared" si="55"/>
        <v>1618000</v>
      </c>
      <c r="F160" s="93">
        <f>SUM(F161+F162)</f>
        <v>300</v>
      </c>
      <c r="G160" s="93">
        <f t="shared" si="55"/>
        <v>0</v>
      </c>
      <c r="H160" s="93">
        <f t="shared" si="55"/>
        <v>0</v>
      </c>
      <c r="I160" s="93">
        <f t="shared" si="55"/>
        <v>0</v>
      </c>
      <c r="J160" s="93">
        <f t="shared" si="55"/>
        <v>0</v>
      </c>
      <c r="K160" s="93">
        <f t="shared" si="55"/>
        <v>0</v>
      </c>
      <c r="L160" s="93">
        <f t="shared" si="55"/>
        <v>0</v>
      </c>
      <c r="M160" s="93">
        <f t="shared" si="55"/>
        <v>0</v>
      </c>
    </row>
    <row r="161" spans="1:13" ht="25.5">
      <c r="A161" s="114">
        <v>3132</v>
      </c>
      <c r="B161" s="82" t="s">
        <v>120</v>
      </c>
      <c r="C161" s="94">
        <f t="shared" si="51"/>
        <v>1618200</v>
      </c>
      <c r="D161" s="94"/>
      <c r="E161" s="94">
        <v>1618000</v>
      </c>
      <c r="F161" s="94">
        <v>200</v>
      </c>
      <c r="G161" s="94"/>
      <c r="H161" s="94"/>
      <c r="I161" s="94"/>
      <c r="J161" s="94"/>
      <c r="K161" s="94"/>
      <c r="L161" s="94"/>
      <c r="M161" s="94"/>
    </row>
    <row r="162" spans="1:13" ht="25.5">
      <c r="A162" s="114">
        <v>3133</v>
      </c>
      <c r="B162" s="82" t="s">
        <v>200</v>
      </c>
      <c r="C162" s="94"/>
      <c r="D162" s="94"/>
      <c r="E162" s="94"/>
      <c r="F162" s="94">
        <v>100</v>
      </c>
      <c r="G162" s="94"/>
      <c r="H162" s="94"/>
      <c r="I162" s="94"/>
      <c r="J162" s="94"/>
      <c r="K162" s="94"/>
      <c r="L162" s="94"/>
      <c r="M162" s="94"/>
    </row>
    <row r="163" spans="1:13" s="90" customFormat="1" ht="12.75">
      <c r="A163" s="115">
        <v>32</v>
      </c>
      <c r="B163" s="89" t="s">
        <v>18</v>
      </c>
      <c r="C163" s="93">
        <f t="shared" si="51"/>
        <v>390000</v>
      </c>
      <c r="D163" s="93">
        <f aca="true" t="shared" si="56" ref="D163:J163">SUM(D164+D166)</f>
        <v>0</v>
      </c>
      <c r="E163" s="93">
        <f t="shared" si="56"/>
        <v>390000</v>
      </c>
      <c r="F163" s="93">
        <f t="shared" si="56"/>
        <v>0</v>
      </c>
      <c r="G163" s="93">
        <f t="shared" si="56"/>
        <v>0</v>
      </c>
      <c r="H163" s="93">
        <f t="shared" si="56"/>
        <v>0</v>
      </c>
      <c r="I163" s="93">
        <f t="shared" si="56"/>
        <v>0</v>
      </c>
      <c r="J163" s="93">
        <f t="shared" si="56"/>
        <v>0</v>
      </c>
      <c r="K163" s="93">
        <f>SUM(K164+K166)</f>
        <v>0</v>
      </c>
      <c r="L163" s="93">
        <f>C163</f>
        <v>390000</v>
      </c>
      <c r="M163" s="93">
        <f>L163</f>
        <v>390000</v>
      </c>
    </row>
    <row r="164" spans="1:13" s="90" customFormat="1" ht="12.75">
      <c r="A164" s="115">
        <v>321</v>
      </c>
      <c r="B164" s="89" t="s">
        <v>19</v>
      </c>
      <c r="C164" s="93">
        <f t="shared" si="51"/>
        <v>390000</v>
      </c>
      <c r="D164" s="93">
        <f aca="true" t="shared" si="57" ref="D164:M164">SUM(D165)</f>
        <v>0</v>
      </c>
      <c r="E164" s="93">
        <f t="shared" si="57"/>
        <v>390000</v>
      </c>
      <c r="F164" s="93">
        <f t="shared" si="57"/>
        <v>0</v>
      </c>
      <c r="G164" s="93">
        <f t="shared" si="57"/>
        <v>0</v>
      </c>
      <c r="H164" s="93">
        <f t="shared" si="57"/>
        <v>0</v>
      </c>
      <c r="I164" s="93">
        <f t="shared" si="57"/>
        <v>0</v>
      </c>
      <c r="J164" s="93">
        <f t="shared" si="57"/>
        <v>0</v>
      </c>
      <c r="K164" s="93">
        <f t="shared" si="57"/>
        <v>0</v>
      </c>
      <c r="L164" s="93">
        <f t="shared" si="57"/>
        <v>0</v>
      </c>
      <c r="M164" s="93">
        <f t="shared" si="57"/>
        <v>0</v>
      </c>
    </row>
    <row r="165" spans="1:13" ht="25.5">
      <c r="A165" s="114">
        <v>3212</v>
      </c>
      <c r="B165" s="82" t="s">
        <v>121</v>
      </c>
      <c r="C165" s="94">
        <f t="shared" si="51"/>
        <v>390000</v>
      </c>
      <c r="D165" s="94"/>
      <c r="E165" s="94">
        <v>390000</v>
      </c>
      <c r="F165" s="94"/>
      <c r="G165" s="94"/>
      <c r="H165" s="94"/>
      <c r="I165" s="94"/>
      <c r="J165" s="94"/>
      <c r="K165" s="94"/>
      <c r="L165" s="94"/>
      <c r="M165" s="94"/>
    </row>
    <row r="166" spans="1:13" s="90" customFormat="1" ht="25.5">
      <c r="A166" s="54">
        <v>329</v>
      </c>
      <c r="B166" s="88" t="s">
        <v>109</v>
      </c>
      <c r="C166" s="93">
        <f t="shared" si="51"/>
        <v>0</v>
      </c>
      <c r="D166" s="92">
        <f aca="true" t="shared" si="58" ref="D166:M166">SUM(D167)</f>
        <v>0</v>
      </c>
      <c r="E166" s="92">
        <f t="shared" si="58"/>
        <v>0</v>
      </c>
      <c r="F166" s="92">
        <f t="shared" si="58"/>
        <v>0</v>
      </c>
      <c r="G166" s="92">
        <f t="shared" si="58"/>
        <v>0</v>
      </c>
      <c r="H166" s="92">
        <f t="shared" si="58"/>
        <v>0</v>
      </c>
      <c r="I166" s="92">
        <f t="shared" si="58"/>
        <v>0</v>
      </c>
      <c r="J166" s="92">
        <f t="shared" si="58"/>
        <v>0</v>
      </c>
      <c r="K166" s="92">
        <f t="shared" si="58"/>
        <v>0</v>
      </c>
      <c r="L166" s="92">
        <f t="shared" si="58"/>
        <v>0</v>
      </c>
      <c r="M166" s="92">
        <f t="shared" si="58"/>
        <v>0</v>
      </c>
    </row>
    <row r="167" spans="1:13" ht="12.75">
      <c r="A167" s="114">
        <v>3295</v>
      </c>
      <c r="B167" s="82" t="s">
        <v>113</v>
      </c>
      <c r="C167" s="94">
        <f t="shared" si="51"/>
        <v>0</v>
      </c>
      <c r="D167" s="94"/>
      <c r="E167" s="94">
        <v>0</v>
      </c>
      <c r="F167" s="94"/>
      <c r="G167" s="94"/>
      <c r="H167" s="94"/>
      <c r="I167" s="94"/>
      <c r="J167" s="94"/>
      <c r="K167" s="94"/>
      <c r="L167" s="94"/>
      <c r="M167" s="94"/>
    </row>
    <row r="168" spans="1:13" ht="51">
      <c r="A168" s="113" t="s">
        <v>65</v>
      </c>
      <c r="B168" s="97" t="s">
        <v>53</v>
      </c>
      <c r="C168" s="98">
        <f>SUM(C169)</f>
        <v>4000</v>
      </c>
      <c r="D168" s="98">
        <f aca="true" t="shared" si="59" ref="D168:M169">SUM(D169)</f>
        <v>0</v>
      </c>
      <c r="E168" s="98">
        <f t="shared" si="59"/>
        <v>4000</v>
      </c>
      <c r="F168" s="98">
        <f t="shared" si="59"/>
        <v>0</v>
      </c>
      <c r="G168" s="98">
        <f t="shared" si="59"/>
        <v>0</v>
      </c>
      <c r="H168" s="98">
        <f t="shared" si="59"/>
        <v>0</v>
      </c>
      <c r="I168" s="98">
        <f t="shared" si="59"/>
        <v>0</v>
      </c>
      <c r="J168" s="98">
        <f t="shared" si="59"/>
        <v>0</v>
      </c>
      <c r="K168" s="98">
        <f t="shared" si="59"/>
        <v>0</v>
      </c>
      <c r="L168" s="98">
        <f t="shared" si="59"/>
        <v>4000</v>
      </c>
      <c r="M168" s="98">
        <f t="shared" si="59"/>
        <v>4000</v>
      </c>
    </row>
    <row r="169" spans="1:13" s="90" customFormat="1" ht="12.75">
      <c r="A169" s="54">
        <v>3</v>
      </c>
      <c r="B169" s="88" t="s">
        <v>37</v>
      </c>
      <c r="C169" s="92">
        <f>D169+E169+F169+G169+H169+I169+J169+K169</f>
        <v>4000</v>
      </c>
      <c r="D169" s="92">
        <f t="shared" si="59"/>
        <v>0</v>
      </c>
      <c r="E169" s="92">
        <f t="shared" si="59"/>
        <v>4000</v>
      </c>
      <c r="F169" s="92">
        <f t="shared" si="59"/>
        <v>0</v>
      </c>
      <c r="G169" s="92">
        <f t="shared" si="59"/>
        <v>0</v>
      </c>
      <c r="H169" s="92">
        <f t="shared" si="59"/>
        <v>0</v>
      </c>
      <c r="I169" s="92">
        <f t="shared" si="59"/>
        <v>0</v>
      </c>
      <c r="J169" s="92">
        <f t="shared" si="59"/>
        <v>0</v>
      </c>
      <c r="K169" s="92">
        <f t="shared" si="59"/>
        <v>0</v>
      </c>
      <c r="L169" s="92">
        <f t="shared" si="59"/>
        <v>4000</v>
      </c>
      <c r="M169" s="92">
        <f t="shared" si="59"/>
        <v>4000</v>
      </c>
    </row>
    <row r="170" spans="1:13" s="90" customFormat="1" ht="12.75">
      <c r="A170" s="54">
        <v>32</v>
      </c>
      <c r="B170" s="88" t="s">
        <v>18</v>
      </c>
      <c r="C170" s="92">
        <f aca="true" t="shared" si="60" ref="C170:C183">D170+E170+F170+G170+H170+I170+J170+K170</f>
        <v>4000</v>
      </c>
      <c r="D170" s="92">
        <f>SUM(D181)</f>
        <v>0</v>
      </c>
      <c r="E170" s="92">
        <f>E171+E175+E179+E181</f>
        <v>4000</v>
      </c>
      <c r="F170" s="92">
        <f aca="true" t="shared" si="61" ref="F170:K170">SUM(F181)</f>
        <v>0</v>
      </c>
      <c r="G170" s="92">
        <f t="shared" si="61"/>
        <v>0</v>
      </c>
      <c r="H170" s="92">
        <f t="shared" si="61"/>
        <v>0</v>
      </c>
      <c r="I170" s="92">
        <f t="shared" si="61"/>
        <v>0</v>
      </c>
      <c r="J170" s="92">
        <f t="shared" si="61"/>
        <v>0</v>
      </c>
      <c r="K170" s="92">
        <f t="shared" si="61"/>
        <v>0</v>
      </c>
      <c r="L170" s="92">
        <f>C170</f>
        <v>4000</v>
      </c>
      <c r="M170" s="92">
        <f>L170</f>
        <v>4000</v>
      </c>
    </row>
    <row r="171" spans="1:13" s="90" customFormat="1" ht="12.75">
      <c r="A171" s="54">
        <v>321</v>
      </c>
      <c r="B171" s="88" t="s">
        <v>19</v>
      </c>
      <c r="C171" s="92">
        <f t="shared" si="60"/>
        <v>500</v>
      </c>
      <c r="D171" s="92"/>
      <c r="E171" s="92">
        <f>E172+E173+E174</f>
        <v>500</v>
      </c>
      <c r="F171" s="92"/>
      <c r="G171" s="92"/>
      <c r="H171" s="92"/>
      <c r="I171" s="92"/>
      <c r="J171" s="92"/>
      <c r="K171" s="92"/>
      <c r="L171" s="92"/>
      <c r="M171" s="92"/>
    </row>
    <row r="172" spans="1:13" s="90" customFormat="1" ht="12.75">
      <c r="A172" s="114">
        <v>3211</v>
      </c>
      <c r="B172" s="82" t="s">
        <v>96</v>
      </c>
      <c r="C172" s="94">
        <f t="shared" si="60"/>
        <v>200</v>
      </c>
      <c r="D172" s="92"/>
      <c r="E172" s="94">
        <v>200</v>
      </c>
      <c r="F172" s="92"/>
      <c r="G172" s="92"/>
      <c r="H172" s="92"/>
      <c r="I172" s="92"/>
      <c r="J172" s="92"/>
      <c r="K172" s="92"/>
      <c r="L172" s="92"/>
      <c r="M172" s="92"/>
    </row>
    <row r="173" spans="1:13" s="90" customFormat="1" ht="12.75">
      <c r="A173" s="114">
        <v>3213</v>
      </c>
      <c r="B173" s="82" t="s">
        <v>143</v>
      </c>
      <c r="C173" s="94">
        <f t="shared" si="60"/>
        <v>100</v>
      </c>
      <c r="D173" s="92"/>
      <c r="E173" s="94">
        <v>100</v>
      </c>
      <c r="F173" s="92"/>
      <c r="G173" s="92"/>
      <c r="H173" s="92"/>
      <c r="I173" s="92"/>
      <c r="J173" s="92"/>
      <c r="K173" s="92"/>
      <c r="L173" s="92"/>
      <c r="M173" s="92"/>
    </row>
    <row r="174" spans="1:13" s="90" customFormat="1" ht="12.75">
      <c r="A174" s="114">
        <v>3214</v>
      </c>
      <c r="B174" s="82" t="s">
        <v>98</v>
      </c>
      <c r="C174" s="94">
        <f t="shared" si="60"/>
        <v>200</v>
      </c>
      <c r="D174" s="92"/>
      <c r="E174" s="94">
        <v>200</v>
      </c>
      <c r="F174" s="92"/>
      <c r="G174" s="92"/>
      <c r="H174" s="92"/>
      <c r="I174" s="92"/>
      <c r="J174" s="92"/>
      <c r="K174" s="92"/>
      <c r="L174" s="92"/>
      <c r="M174" s="92"/>
    </row>
    <row r="175" spans="1:13" s="90" customFormat="1" ht="12.75">
      <c r="A175" s="54">
        <v>322</v>
      </c>
      <c r="B175" s="88" t="s">
        <v>20</v>
      </c>
      <c r="C175" s="92">
        <f t="shared" si="60"/>
        <v>1300</v>
      </c>
      <c r="D175" s="92"/>
      <c r="E175" s="92">
        <f>E176+E177+E178</f>
        <v>1300</v>
      </c>
      <c r="F175" s="92"/>
      <c r="G175" s="92"/>
      <c r="H175" s="92"/>
      <c r="I175" s="92"/>
      <c r="J175" s="92"/>
      <c r="K175" s="92"/>
      <c r="L175" s="92"/>
      <c r="M175" s="92"/>
    </row>
    <row r="176" spans="1:13" s="90" customFormat="1" ht="12.75">
      <c r="A176" s="114">
        <v>3221</v>
      </c>
      <c r="B176" s="82" t="s">
        <v>144</v>
      </c>
      <c r="C176" s="94">
        <f t="shared" si="60"/>
        <v>300</v>
      </c>
      <c r="D176" s="92"/>
      <c r="E176" s="94">
        <v>300</v>
      </c>
      <c r="F176" s="92"/>
      <c r="G176" s="92"/>
      <c r="H176" s="92"/>
      <c r="I176" s="92"/>
      <c r="J176" s="92"/>
      <c r="K176" s="92"/>
      <c r="L176" s="92"/>
      <c r="M176" s="92"/>
    </row>
    <row r="177" spans="1:13" s="90" customFormat="1" ht="12.75">
      <c r="A177" s="114">
        <v>3222</v>
      </c>
      <c r="B177" s="82" t="s">
        <v>127</v>
      </c>
      <c r="C177" s="94">
        <f t="shared" si="60"/>
        <v>700</v>
      </c>
      <c r="D177" s="92"/>
      <c r="E177" s="94">
        <v>700</v>
      </c>
      <c r="F177" s="92"/>
      <c r="G177" s="92"/>
      <c r="H177" s="92"/>
      <c r="I177" s="92"/>
      <c r="J177" s="92"/>
      <c r="K177" s="92"/>
      <c r="L177" s="92"/>
      <c r="M177" s="92"/>
    </row>
    <row r="178" spans="1:13" s="90" customFormat="1" ht="12.75">
      <c r="A178" s="114">
        <v>3225</v>
      </c>
      <c r="B178" s="82" t="s">
        <v>141</v>
      </c>
      <c r="C178" s="94">
        <f t="shared" si="60"/>
        <v>300</v>
      </c>
      <c r="D178" s="92"/>
      <c r="E178" s="94">
        <v>300</v>
      </c>
      <c r="F178" s="92"/>
      <c r="G178" s="92"/>
      <c r="H178" s="92"/>
      <c r="I178" s="92"/>
      <c r="J178" s="92"/>
      <c r="K178" s="92"/>
      <c r="L178" s="92"/>
      <c r="M178" s="92"/>
    </row>
    <row r="179" spans="1:13" s="90" customFormat="1" ht="12.75">
      <c r="A179" s="54">
        <v>323</v>
      </c>
      <c r="B179" s="88" t="s">
        <v>21</v>
      </c>
      <c r="C179" s="92">
        <f t="shared" si="60"/>
        <v>1500</v>
      </c>
      <c r="D179" s="92"/>
      <c r="E179" s="92">
        <f>E180</f>
        <v>1500</v>
      </c>
      <c r="F179" s="92"/>
      <c r="G179" s="92"/>
      <c r="H179" s="92"/>
      <c r="I179" s="92"/>
      <c r="J179" s="92"/>
      <c r="K179" s="92"/>
      <c r="L179" s="92"/>
      <c r="M179" s="92"/>
    </row>
    <row r="180" spans="1:13" s="90" customFormat="1" ht="12.75">
      <c r="A180" s="114">
        <v>3237</v>
      </c>
      <c r="B180" s="82" t="s">
        <v>106</v>
      </c>
      <c r="C180" s="94">
        <f t="shared" si="60"/>
        <v>1500</v>
      </c>
      <c r="D180" s="92"/>
      <c r="E180" s="94">
        <v>1500</v>
      </c>
      <c r="F180" s="92"/>
      <c r="G180" s="92"/>
      <c r="H180" s="92"/>
      <c r="I180" s="92"/>
      <c r="J180" s="92"/>
      <c r="K180" s="92"/>
      <c r="L180" s="92"/>
      <c r="M180" s="92"/>
    </row>
    <row r="181" spans="1:13" s="90" customFormat="1" ht="12.75">
      <c r="A181" s="54">
        <v>329</v>
      </c>
      <c r="B181" s="88" t="s">
        <v>155</v>
      </c>
      <c r="C181" s="92">
        <f>D181+E181+F181+G181+H181+I181+J181+K181</f>
        <v>700</v>
      </c>
      <c r="D181" s="92">
        <f>SUM(D183)</f>
        <v>0</v>
      </c>
      <c r="E181" s="92">
        <f>E182+E183</f>
        <v>700</v>
      </c>
      <c r="F181" s="92">
        <f aca="true" t="shared" si="62" ref="F181:M181">SUM(F183)</f>
        <v>0</v>
      </c>
      <c r="G181" s="92">
        <f t="shared" si="62"/>
        <v>0</v>
      </c>
      <c r="H181" s="92">
        <f t="shared" si="62"/>
        <v>0</v>
      </c>
      <c r="I181" s="92">
        <f t="shared" si="62"/>
        <v>0</v>
      </c>
      <c r="J181" s="92">
        <f t="shared" si="62"/>
        <v>0</v>
      </c>
      <c r="K181" s="92">
        <f t="shared" si="62"/>
        <v>0</v>
      </c>
      <c r="L181" s="92">
        <f t="shared" si="62"/>
        <v>0</v>
      </c>
      <c r="M181" s="92">
        <f t="shared" si="62"/>
        <v>0</v>
      </c>
    </row>
    <row r="182" spans="1:13" s="90" customFormat="1" ht="12.75">
      <c r="A182" s="114">
        <v>3293</v>
      </c>
      <c r="B182" s="82" t="s">
        <v>111</v>
      </c>
      <c r="C182" s="94">
        <f t="shared" si="60"/>
        <v>0</v>
      </c>
      <c r="D182" s="94"/>
      <c r="E182" s="94">
        <v>0</v>
      </c>
      <c r="F182" s="94"/>
      <c r="G182" s="94"/>
      <c r="H182" s="94"/>
      <c r="I182" s="94"/>
      <c r="J182" s="94"/>
      <c r="K182" s="94"/>
      <c r="L182" s="94"/>
      <c r="M182" s="94"/>
    </row>
    <row r="183" spans="1:13" ht="12.75">
      <c r="A183" s="114">
        <v>3299</v>
      </c>
      <c r="B183" s="82" t="s">
        <v>109</v>
      </c>
      <c r="C183" s="94">
        <f t="shared" si="60"/>
        <v>700</v>
      </c>
      <c r="D183" s="94"/>
      <c r="E183" s="94">
        <v>700</v>
      </c>
      <c r="F183" s="94"/>
      <c r="G183" s="94"/>
      <c r="H183" s="94"/>
      <c r="I183" s="94"/>
      <c r="J183" s="94"/>
      <c r="K183" s="94"/>
      <c r="L183" s="94"/>
      <c r="M183" s="94"/>
    </row>
    <row r="184" spans="1:13" ht="51">
      <c r="A184" s="113" t="s">
        <v>76</v>
      </c>
      <c r="B184" s="97" t="s">
        <v>55</v>
      </c>
      <c r="C184" s="98">
        <f>SUM(C185)</f>
        <v>10000</v>
      </c>
      <c r="D184" s="98">
        <f aca="true" t="shared" si="63" ref="D184:M185">SUM(D185)</f>
        <v>0</v>
      </c>
      <c r="E184" s="98">
        <f t="shared" si="63"/>
        <v>1000</v>
      </c>
      <c r="F184" s="98">
        <f t="shared" si="63"/>
        <v>0</v>
      </c>
      <c r="G184" s="98">
        <f t="shared" si="63"/>
        <v>0</v>
      </c>
      <c r="H184" s="98">
        <f t="shared" si="63"/>
        <v>9000</v>
      </c>
      <c r="I184" s="98">
        <f t="shared" si="63"/>
        <v>0</v>
      </c>
      <c r="J184" s="98">
        <f t="shared" si="63"/>
        <v>0</v>
      </c>
      <c r="K184" s="98">
        <f t="shared" si="63"/>
        <v>0</v>
      </c>
      <c r="L184" s="98">
        <f t="shared" si="63"/>
        <v>10000</v>
      </c>
      <c r="M184" s="98">
        <f t="shared" si="63"/>
        <v>10000</v>
      </c>
    </row>
    <row r="185" spans="1:13" s="90" customFormat="1" ht="12.75">
      <c r="A185" s="54">
        <v>3</v>
      </c>
      <c r="B185" s="88" t="s">
        <v>37</v>
      </c>
      <c r="C185" s="92">
        <f aca="true" t="shared" si="64" ref="C185:C191">D185+E185+F185+G185+H185+I185+J185+K185</f>
        <v>10000</v>
      </c>
      <c r="D185" s="92">
        <f t="shared" si="63"/>
        <v>0</v>
      </c>
      <c r="E185" s="92">
        <f t="shared" si="63"/>
        <v>1000</v>
      </c>
      <c r="F185" s="92">
        <f t="shared" si="63"/>
        <v>0</v>
      </c>
      <c r="G185" s="92">
        <f t="shared" si="63"/>
        <v>0</v>
      </c>
      <c r="H185" s="92">
        <f t="shared" si="63"/>
        <v>9000</v>
      </c>
      <c r="I185" s="92">
        <f t="shared" si="63"/>
        <v>0</v>
      </c>
      <c r="J185" s="92">
        <f t="shared" si="63"/>
        <v>0</v>
      </c>
      <c r="K185" s="92">
        <f t="shared" si="63"/>
        <v>0</v>
      </c>
      <c r="L185" s="92">
        <f t="shared" si="63"/>
        <v>10000</v>
      </c>
      <c r="M185" s="92">
        <f t="shared" si="63"/>
        <v>10000</v>
      </c>
    </row>
    <row r="186" spans="1:13" s="90" customFormat="1" ht="12.75">
      <c r="A186" s="54">
        <v>32</v>
      </c>
      <c r="B186" s="88" t="s">
        <v>18</v>
      </c>
      <c r="C186" s="92">
        <f t="shared" si="64"/>
        <v>10000</v>
      </c>
      <c r="D186" s="92">
        <f aca="true" t="shared" si="65" ref="D186:J186">SUM(D187+D190)</f>
        <v>0</v>
      </c>
      <c r="E186" s="92">
        <f t="shared" si="65"/>
        <v>1000</v>
      </c>
      <c r="F186" s="92">
        <f t="shared" si="65"/>
        <v>0</v>
      </c>
      <c r="G186" s="92">
        <f t="shared" si="65"/>
        <v>0</v>
      </c>
      <c r="H186" s="92">
        <f>H187+H190+H192</f>
        <v>9000</v>
      </c>
      <c r="I186" s="92">
        <f t="shared" si="65"/>
        <v>0</v>
      </c>
      <c r="J186" s="92">
        <f t="shared" si="65"/>
        <v>0</v>
      </c>
      <c r="K186" s="92">
        <f>SUM(K187+K190)</f>
        <v>0</v>
      </c>
      <c r="L186" s="92">
        <f>C186</f>
        <v>10000</v>
      </c>
      <c r="M186" s="92">
        <f>L186</f>
        <v>10000</v>
      </c>
    </row>
    <row r="187" spans="1:13" s="90" customFormat="1" ht="12.75">
      <c r="A187" s="54">
        <v>321</v>
      </c>
      <c r="B187" s="88" t="s">
        <v>19</v>
      </c>
      <c r="C187" s="92">
        <f t="shared" si="64"/>
        <v>1000</v>
      </c>
      <c r="D187" s="92">
        <f aca="true" t="shared" si="66" ref="D187:M187">SUM(D188)</f>
        <v>0</v>
      </c>
      <c r="E187" s="92">
        <f>SUM(E188+E189)</f>
        <v>1000</v>
      </c>
      <c r="F187" s="92">
        <f t="shared" si="66"/>
        <v>0</v>
      </c>
      <c r="G187" s="92">
        <f t="shared" si="66"/>
        <v>0</v>
      </c>
      <c r="H187" s="92">
        <f t="shared" si="66"/>
        <v>0</v>
      </c>
      <c r="I187" s="92">
        <f t="shared" si="66"/>
        <v>0</v>
      </c>
      <c r="J187" s="92">
        <f t="shared" si="66"/>
        <v>0</v>
      </c>
      <c r="K187" s="92">
        <f t="shared" si="66"/>
        <v>0</v>
      </c>
      <c r="L187" s="92">
        <f t="shared" si="66"/>
        <v>0</v>
      </c>
      <c r="M187" s="92">
        <f t="shared" si="66"/>
        <v>0</v>
      </c>
    </row>
    <row r="188" spans="1:13" ht="12.75">
      <c r="A188" s="114">
        <v>3211</v>
      </c>
      <c r="B188" s="82" t="s">
        <v>96</v>
      </c>
      <c r="C188" s="94">
        <f t="shared" si="64"/>
        <v>700</v>
      </c>
      <c r="D188" s="94"/>
      <c r="E188" s="94">
        <v>700</v>
      </c>
      <c r="F188" s="94"/>
      <c r="G188" s="94"/>
      <c r="H188" s="94"/>
      <c r="I188" s="94"/>
      <c r="J188" s="94"/>
      <c r="K188" s="94"/>
      <c r="L188" s="94"/>
      <c r="M188" s="94"/>
    </row>
    <row r="189" spans="1:13" ht="12.75">
      <c r="A189" s="114">
        <v>3214</v>
      </c>
      <c r="B189" s="82" t="s">
        <v>98</v>
      </c>
      <c r="C189" s="94"/>
      <c r="D189" s="94"/>
      <c r="E189" s="94">
        <v>300</v>
      </c>
      <c r="F189" s="94"/>
      <c r="G189" s="94"/>
      <c r="H189" s="94"/>
      <c r="I189" s="94"/>
      <c r="J189" s="94"/>
      <c r="K189" s="94"/>
      <c r="L189" s="94"/>
      <c r="M189" s="94"/>
    </row>
    <row r="190" spans="1:13" s="90" customFormat="1" ht="12.75">
      <c r="A190" s="54">
        <v>323</v>
      </c>
      <c r="B190" s="88" t="s">
        <v>21</v>
      </c>
      <c r="C190" s="92">
        <f t="shared" si="64"/>
        <v>0</v>
      </c>
      <c r="D190" s="92">
        <f aca="true" t="shared" si="67" ref="D190:M190">SUM(D191)</f>
        <v>0</v>
      </c>
      <c r="E190" s="92">
        <f t="shared" si="67"/>
        <v>0</v>
      </c>
      <c r="F190" s="92">
        <f t="shared" si="67"/>
        <v>0</v>
      </c>
      <c r="G190" s="92">
        <f t="shared" si="67"/>
        <v>0</v>
      </c>
      <c r="H190" s="92">
        <f t="shared" si="67"/>
        <v>0</v>
      </c>
      <c r="I190" s="92">
        <f t="shared" si="67"/>
        <v>0</v>
      </c>
      <c r="J190" s="92">
        <f t="shared" si="67"/>
        <v>0</v>
      </c>
      <c r="K190" s="92">
        <f t="shared" si="67"/>
        <v>0</v>
      </c>
      <c r="L190" s="92">
        <f t="shared" si="67"/>
        <v>0</v>
      </c>
      <c r="M190" s="92">
        <f t="shared" si="67"/>
        <v>0</v>
      </c>
    </row>
    <row r="191" spans="1:13" ht="12.75">
      <c r="A191" s="114">
        <v>3231</v>
      </c>
      <c r="B191" s="82" t="s">
        <v>103</v>
      </c>
      <c r="C191" s="94">
        <f t="shared" si="64"/>
        <v>0</v>
      </c>
      <c r="D191" s="94"/>
      <c r="E191" s="94">
        <v>0</v>
      </c>
      <c r="F191" s="94"/>
      <c r="G191" s="94"/>
      <c r="H191" s="94"/>
      <c r="I191" s="94"/>
      <c r="J191" s="94"/>
      <c r="K191" s="94"/>
      <c r="L191" s="94"/>
      <c r="M191" s="94"/>
    </row>
    <row r="192" spans="1:13" ht="12.75">
      <c r="A192" s="54">
        <v>329</v>
      </c>
      <c r="B192" s="88" t="s">
        <v>155</v>
      </c>
      <c r="C192" s="92">
        <f>D192+E192+F192+G192+H192+I192</f>
        <v>9000</v>
      </c>
      <c r="D192" s="92"/>
      <c r="E192" s="92"/>
      <c r="F192" s="92"/>
      <c r="G192" s="92"/>
      <c r="H192" s="92">
        <f>H193</f>
        <v>9000</v>
      </c>
      <c r="I192" s="92"/>
      <c r="J192" s="92"/>
      <c r="K192" s="92"/>
      <c r="L192" s="92"/>
      <c r="M192" s="92"/>
    </row>
    <row r="193" spans="1:13" ht="12.75">
      <c r="A193" s="114">
        <v>3299</v>
      </c>
      <c r="B193" s="82" t="s">
        <v>109</v>
      </c>
      <c r="C193" s="94">
        <f>D193+E193+F193+G193+H193+I193</f>
        <v>9000</v>
      </c>
      <c r="D193" s="94"/>
      <c r="E193" s="94"/>
      <c r="F193" s="94"/>
      <c r="G193" s="94"/>
      <c r="H193" s="94">
        <v>9000</v>
      </c>
      <c r="I193" s="94"/>
      <c r="J193" s="94"/>
      <c r="K193" s="94"/>
      <c r="L193" s="94"/>
      <c r="M193" s="94"/>
    </row>
    <row r="194" spans="1:13" s="90" customFormat="1" ht="51">
      <c r="A194" s="116" t="s">
        <v>54</v>
      </c>
      <c r="B194" s="104" t="s">
        <v>77</v>
      </c>
      <c r="C194" s="105">
        <f>SUM(C195)</f>
        <v>658000</v>
      </c>
      <c r="D194" s="105">
        <f aca="true" t="shared" si="68" ref="D194:M195">SUM(D195)</f>
        <v>0</v>
      </c>
      <c r="E194" s="105">
        <f t="shared" si="68"/>
        <v>0</v>
      </c>
      <c r="F194" s="105">
        <f t="shared" si="68"/>
        <v>0</v>
      </c>
      <c r="G194" s="105">
        <f t="shared" si="68"/>
        <v>658000</v>
      </c>
      <c r="H194" s="105">
        <f t="shared" si="68"/>
        <v>0</v>
      </c>
      <c r="I194" s="105">
        <f t="shared" si="68"/>
        <v>0</v>
      </c>
      <c r="J194" s="105">
        <f t="shared" si="68"/>
        <v>0</v>
      </c>
      <c r="K194" s="105">
        <f t="shared" si="68"/>
        <v>0</v>
      </c>
      <c r="L194" s="105">
        <f t="shared" si="68"/>
        <v>658000</v>
      </c>
      <c r="M194" s="105">
        <f t="shared" si="68"/>
        <v>658000</v>
      </c>
    </row>
    <row r="195" spans="1:13" s="90" customFormat="1" ht="12.75">
      <c r="A195" s="117">
        <v>3</v>
      </c>
      <c r="B195" s="89" t="s">
        <v>37</v>
      </c>
      <c r="C195" s="93">
        <f>D195+E195+F195+G195+H195+I195+J195+K195</f>
        <v>658000</v>
      </c>
      <c r="D195" s="93">
        <f t="shared" si="68"/>
        <v>0</v>
      </c>
      <c r="E195" s="93">
        <f t="shared" si="68"/>
        <v>0</v>
      </c>
      <c r="F195" s="93">
        <f t="shared" si="68"/>
        <v>0</v>
      </c>
      <c r="G195" s="93">
        <f t="shared" si="68"/>
        <v>658000</v>
      </c>
      <c r="H195" s="93">
        <f t="shared" si="68"/>
        <v>0</v>
      </c>
      <c r="I195" s="93">
        <f t="shared" si="68"/>
        <v>0</v>
      </c>
      <c r="J195" s="93">
        <f t="shared" si="68"/>
        <v>0</v>
      </c>
      <c r="K195" s="93">
        <f t="shared" si="68"/>
        <v>0</v>
      </c>
      <c r="L195" s="93">
        <f t="shared" si="68"/>
        <v>658000</v>
      </c>
      <c r="M195" s="93">
        <f t="shared" si="68"/>
        <v>658000</v>
      </c>
    </row>
    <row r="196" spans="1:13" s="90" customFormat="1" ht="12.75">
      <c r="A196" s="117">
        <v>32</v>
      </c>
      <c r="B196" s="89" t="s">
        <v>18</v>
      </c>
      <c r="C196" s="93">
        <f aca="true" t="shared" si="69" ref="C196:C214">D196+E196+F196+G196+H196+I196+J196+K196</f>
        <v>658000</v>
      </c>
      <c r="D196" s="93">
        <f aca="true" t="shared" si="70" ref="D196:K196">SUM(D200)</f>
        <v>0</v>
      </c>
      <c r="E196" s="93">
        <f t="shared" si="70"/>
        <v>0</v>
      </c>
      <c r="F196" s="93">
        <f t="shared" si="70"/>
        <v>0</v>
      </c>
      <c r="G196" s="93">
        <f>SUM(G200+G197+G207+G213)</f>
        <v>658000</v>
      </c>
      <c r="H196" s="93">
        <f t="shared" si="70"/>
        <v>0</v>
      </c>
      <c r="I196" s="93">
        <f t="shared" si="70"/>
        <v>0</v>
      </c>
      <c r="J196" s="93">
        <f t="shared" si="70"/>
        <v>0</v>
      </c>
      <c r="K196" s="93">
        <f t="shared" si="70"/>
        <v>0</v>
      </c>
      <c r="L196" s="93">
        <f>C196</f>
        <v>658000</v>
      </c>
      <c r="M196" s="93">
        <f>L196</f>
        <v>658000</v>
      </c>
    </row>
    <row r="197" spans="1:13" s="90" customFormat="1" ht="12.75">
      <c r="A197" s="117">
        <v>321</v>
      </c>
      <c r="B197" s="89" t="s">
        <v>19</v>
      </c>
      <c r="C197" s="93">
        <f t="shared" si="69"/>
        <v>1000</v>
      </c>
      <c r="D197" s="93"/>
      <c r="E197" s="93"/>
      <c r="F197" s="93"/>
      <c r="G197" s="93">
        <f>G198+G199</f>
        <v>1000</v>
      </c>
      <c r="H197" s="93"/>
      <c r="I197" s="93"/>
      <c r="J197" s="93"/>
      <c r="K197" s="93"/>
      <c r="L197" s="93"/>
      <c r="M197" s="93"/>
    </row>
    <row r="198" spans="1:13" s="90" customFormat="1" ht="12.75">
      <c r="A198" s="118">
        <v>3211</v>
      </c>
      <c r="B198" s="82" t="s">
        <v>96</v>
      </c>
      <c r="C198" s="94">
        <f t="shared" si="69"/>
        <v>500</v>
      </c>
      <c r="D198" s="94"/>
      <c r="E198" s="94"/>
      <c r="F198" s="94"/>
      <c r="G198" s="94">
        <v>500</v>
      </c>
      <c r="H198" s="94"/>
      <c r="I198" s="94"/>
      <c r="J198" s="94"/>
      <c r="K198" s="94"/>
      <c r="L198" s="94"/>
      <c r="M198" s="94"/>
    </row>
    <row r="199" spans="1:13" s="90" customFormat="1" ht="12.75">
      <c r="A199" s="118">
        <v>3213</v>
      </c>
      <c r="B199" s="82" t="s">
        <v>97</v>
      </c>
      <c r="C199" s="94">
        <f t="shared" si="69"/>
        <v>500</v>
      </c>
      <c r="D199" s="94"/>
      <c r="E199" s="94"/>
      <c r="F199" s="94"/>
      <c r="G199" s="94">
        <v>500</v>
      </c>
      <c r="H199" s="94"/>
      <c r="I199" s="94"/>
      <c r="J199" s="94"/>
      <c r="K199" s="94"/>
      <c r="L199" s="94"/>
      <c r="M199" s="94"/>
    </row>
    <row r="200" spans="1:13" s="90" customFormat="1" ht="12.75">
      <c r="A200" s="117">
        <v>322</v>
      </c>
      <c r="B200" s="89" t="s">
        <v>20</v>
      </c>
      <c r="C200" s="93">
        <f t="shared" si="69"/>
        <v>629500</v>
      </c>
      <c r="D200" s="93">
        <f aca="true" t="shared" si="71" ref="D200:M200">SUM(D201:D205)</f>
        <v>0</v>
      </c>
      <c r="E200" s="93">
        <f t="shared" si="71"/>
        <v>0</v>
      </c>
      <c r="F200" s="93">
        <f t="shared" si="71"/>
        <v>0</v>
      </c>
      <c r="G200" s="93">
        <f>SUM(G201:G206)</f>
        <v>629500</v>
      </c>
      <c r="H200" s="93">
        <f t="shared" si="71"/>
        <v>0</v>
      </c>
      <c r="I200" s="93">
        <f t="shared" si="71"/>
        <v>0</v>
      </c>
      <c r="J200" s="93">
        <f t="shared" si="71"/>
        <v>0</v>
      </c>
      <c r="K200" s="93">
        <f>SUM(K201:K205)</f>
        <v>0</v>
      </c>
      <c r="L200" s="93">
        <f>SUM(L201:L205)</f>
        <v>0</v>
      </c>
      <c r="M200" s="93">
        <f t="shared" si="71"/>
        <v>0</v>
      </c>
    </row>
    <row r="201" spans="1:13" s="91" customFormat="1" ht="12.75" customHeight="1">
      <c r="A201" s="118">
        <v>3221</v>
      </c>
      <c r="B201" s="82" t="s">
        <v>153</v>
      </c>
      <c r="C201" s="94">
        <f t="shared" si="69"/>
        <v>15000</v>
      </c>
      <c r="D201" s="94"/>
      <c r="E201" s="94"/>
      <c r="F201" s="94"/>
      <c r="G201" s="94">
        <v>15000</v>
      </c>
      <c r="H201" s="94"/>
      <c r="I201" s="94"/>
      <c r="J201" s="94"/>
      <c r="K201" s="94"/>
      <c r="L201" s="94"/>
      <c r="M201" s="94"/>
    </row>
    <row r="202" spans="1:13" s="91" customFormat="1" ht="12.75">
      <c r="A202" s="118">
        <v>3222</v>
      </c>
      <c r="B202" s="82" t="s">
        <v>127</v>
      </c>
      <c r="C202" s="94">
        <f t="shared" si="69"/>
        <v>565000</v>
      </c>
      <c r="D202" s="94"/>
      <c r="E202" s="94"/>
      <c r="F202" s="94"/>
      <c r="G202" s="94">
        <v>565000</v>
      </c>
      <c r="H202" s="94">
        <v>0</v>
      </c>
      <c r="I202" s="94"/>
      <c r="J202" s="94"/>
      <c r="K202" s="94"/>
      <c r="L202" s="94"/>
      <c r="M202" s="94"/>
    </row>
    <row r="203" spans="1:13" s="91" customFormat="1" ht="12.75">
      <c r="A203" s="118">
        <v>3223</v>
      </c>
      <c r="B203" s="82" t="s">
        <v>100</v>
      </c>
      <c r="C203" s="94">
        <f t="shared" si="69"/>
        <v>30000</v>
      </c>
      <c r="D203" s="94"/>
      <c r="E203" s="94"/>
      <c r="F203" s="94"/>
      <c r="G203" s="94">
        <v>30000</v>
      </c>
      <c r="H203" s="94"/>
      <c r="I203" s="94"/>
      <c r="J203" s="94"/>
      <c r="K203" s="94"/>
      <c r="L203" s="94"/>
      <c r="M203" s="94"/>
    </row>
    <row r="204" spans="1:13" s="91" customFormat="1" ht="12.75">
      <c r="A204" s="118">
        <v>3224</v>
      </c>
      <c r="B204" s="82" t="s">
        <v>148</v>
      </c>
      <c r="C204" s="94">
        <f t="shared" si="69"/>
        <v>1500</v>
      </c>
      <c r="D204" s="94"/>
      <c r="E204" s="94"/>
      <c r="F204" s="94"/>
      <c r="G204" s="94">
        <v>1500</v>
      </c>
      <c r="H204" s="94"/>
      <c r="I204" s="94"/>
      <c r="J204" s="94"/>
      <c r="K204" s="94"/>
      <c r="L204" s="94"/>
      <c r="M204" s="94"/>
    </row>
    <row r="205" spans="1:13" s="91" customFormat="1" ht="12.75">
      <c r="A205" s="118">
        <v>3225</v>
      </c>
      <c r="B205" s="82" t="s">
        <v>101</v>
      </c>
      <c r="C205" s="94">
        <f t="shared" si="69"/>
        <v>10000</v>
      </c>
      <c r="D205" s="94"/>
      <c r="E205" s="94"/>
      <c r="F205" s="94"/>
      <c r="G205" s="94">
        <v>10000</v>
      </c>
      <c r="H205" s="94"/>
      <c r="I205" s="94"/>
      <c r="J205" s="94"/>
      <c r="K205" s="94"/>
      <c r="L205" s="94"/>
      <c r="M205" s="94"/>
    </row>
    <row r="206" spans="1:13" s="91" customFormat="1" ht="12.75">
      <c r="A206" s="118">
        <v>3227</v>
      </c>
      <c r="B206" s="82" t="s">
        <v>146</v>
      </c>
      <c r="C206" s="94">
        <f t="shared" si="69"/>
        <v>8000</v>
      </c>
      <c r="D206" s="94"/>
      <c r="E206" s="94"/>
      <c r="F206" s="94"/>
      <c r="G206" s="94">
        <v>8000</v>
      </c>
      <c r="H206" s="94"/>
      <c r="I206" s="94"/>
      <c r="J206" s="94"/>
      <c r="K206" s="94"/>
      <c r="L206" s="94"/>
      <c r="M206" s="94"/>
    </row>
    <row r="207" spans="1:13" s="90" customFormat="1" ht="12.75">
      <c r="A207" s="117">
        <v>323</v>
      </c>
      <c r="B207" s="89" t="s">
        <v>21</v>
      </c>
      <c r="C207" s="93">
        <f t="shared" si="69"/>
        <v>26500</v>
      </c>
      <c r="D207" s="93">
        <f aca="true" t="shared" si="72" ref="D207:M207">SUM(D211)</f>
        <v>0</v>
      </c>
      <c r="E207" s="93">
        <f t="shared" si="72"/>
        <v>0</v>
      </c>
      <c r="F207" s="93">
        <f t="shared" si="72"/>
        <v>0</v>
      </c>
      <c r="G207" s="93">
        <f>SUM(G208:G212)</f>
        <v>26500</v>
      </c>
      <c r="H207" s="93">
        <f t="shared" si="72"/>
        <v>0</v>
      </c>
      <c r="I207" s="93">
        <f t="shared" si="72"/>
        <v>0</v>
      </c>
      <c r="J207" s="93">
        <f t="shared" si="72"/>
        <v>0</v>
      </c>
      <c r="K207" s="93">
        <f t="shared" si="72"/>
        <v>0</v>
      </c>
      <c r="L207" s="93">
        <f t="shared" si="72"/>
        <v>0</v>
      </c>
      <c r="M207" s="93">
        <f t="shared" si="72"/>
        <v>0</v>
      </c>
    </row>
    <row r="208" spans="1:13" s="90" customFormat="1" ht="12.75">
      <c r="A208" s="118">
        <v>3231</v>
      </c>
      <c r="B208" s="82" t="s">
        <v>103</v>
      </c>
      <c r="C208" s="94">
        <f t="shared" si="69"/>
        <v>500</v>
      </c>
      <c r="D208" s="94"/>
      <c r="E208" s="94"/>
      <c r="F208" s="94"/>
      <c r="G208" s="94">
        <v>500</v>
      </c>
      <c r="H208" s="94"/>
      <c r="I208" s="94"/>
      <c r="J208" s="94"/>
      <c r="K208" s="94"/>
      <c r="L208" s="94"/>
      <c r="M208" s="94"/>
    </row>
    <row r="209" spans="1:13" s="90" customFormat="1" ht="12.75">
      <c r="A209" s="118">
        <v>3232</v>
      </c>
      <c r="B209" s="82" t="s">
        <v>193</v>
      </c>
      <c r="C209" s="94">
        <f t="shared" si="69"/>
        <v>3000</v>
      </c>
      <c r="D209" s="94"/>
      <c r="E209" s="94"/>
      <c r="F209" s="94"/>
      <c r="G209" s="94">
        <v>3000</v>
      </c>
      <c r="H209" s="94"/>
      <c r="I209" s="94"/>
      <c r="J209" s="94"/>
      <c r="K209" s="94"/>
      <c r="L209" s="94"/>
      <c r="M209" s="94"/>
    </row>
    <row r="210" spans="1:13" s="90" customFormat="1" ht="12.75">
      <c r="A210" s="118">
        <v>3234</v>
      </c>
      <c r="B210" s="82" t="s">
        <v>104</v>
      </c>
      <c r="C210" s="94">
        <f t="shared" si="69"/>
        <v>16000</v>
      </c>
      <c r="D210" s="94"/>
      <c r="E210" s="94"/>
      <c r="F210" s="94"/>
      <c r="G210" s="94">
        <v>16000</v>
      </c>
      <c r="H210" s="94"/>
      <c r="I210" s="94"/>
      <c r="J210" s="94"/>
      <c r="K210" s="94"/>
      <c r="L210" s="94"/>
      <c r="M210" s="94"/>
    </row>
    <row r="211" spans="1:13" s="91" customFormat="1" ht="12.75">
      <c r="A211" s="118">
        <v>3236</v>
      </c>
      <c r="B211" s="82" t="s">
        <v>105</v>
      </c>
      <c r="C211" s="94">
        <f t="shared" si="69"/>
        <v>7000</v>
      </c>
      <c r="D211" s="94"/>
      <c r="E211" s="94"/>
      <c r="F211" s="94"/>
      <c r="G211" s="94">
        <v>7000</v>
      </c>
      <c r="H211" s="94"/>
      <c r="I211" s="94"/>
      <c r="J211" s="94"/>
      <c r="K211" s="94"/>
      <c r="L211" s="94"/>
      <c r="M211" s="94"/>
    </row>
    <row r="212" spans="1:13" s="91" customFormat="1" ht="12.75">
      <c r="A212" s="118">
        <v>3239</v>
      </c>
      <c r="B212" s="82" t="s">
        <v>108</v>
      </c>
      <c r="C212" s="94">
        <f t="shared" si="69"/>
        <v>0</v>
      </c>
      <c r="D212" s="94"/>
      <c r="E212" s="94"/>
      <c r="F212" s="94"/>
      <c r="G212" s="94">
        <v>0</v>
      </c>
      <c r="H212" s="94"/>
      <c r="I212" s="94"/>
      <c r="J212" s="94"/>
      <c r="K212" s="94"/>
      <c r="L212" s="94"/>
      <c r="M212" s="94"/>
    </row>
    <row r="213" spans="1:13" s="91" customFormat="1" ht="25.5">
      <c r="A213" s="126">
        <v>329</v>
      </c>
      <c r="B213" s="88" t="s">
        <v>152</v>
      </c>
      <c r="C213" s="93">
        <f t="shared" si="69"/>
        <v>1000</v>
      </c>
      <c r="D213" s="125"/>
      <c r="E213" s="125"/>
      <c r="F213" s="125"/>
      <c r="G213" s="125">
        <f>G214</f>
        <v>1000</v>
      </c>
      <c r="H213" s="125"/>
      <c r="I213" s="125"/>
      <c r="J213" s="125"/>
      <c r="K213" s="125"/>
      <c r="L213" s="125"/>
      <c r="M213" s="125"/>
    </row>
    <row r="214" spans="1:13" s="91" customFormat="1" ht="12.75">
      <c r="A214" s="118">
        <v>3299</v>
      </c>
      <c r="B214" s="82" t="s">
        <v>109</v>
      </c>
      <c r="C214" s="94">
        <f t="shared" si="69"/>
        <v>1000</v>
      </c>
      <c r="D214" s="94"/>
      <c r="E214" s="94"/>
      <c r="F214" s="94"/>
      <c r="G214" s="94">
        <v>1000</v>
      </c>
      <c r="H214" s="94"/>
      <c r="I214" s="94"/>
      <c r="J214" s="94"/>
      <c r="K214" s="94"/>
      <c r="L214" s="94"/>
      <c r="M214" s="94"/>
    </row>
    <row r="215" spans="1:13" s="91" customFormat="1" ht="12.75">
      <c r="A215" s="118"/>
      <c r="B215" s="82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</row>
    <row r="216" spans="1:13" ht="51">
      <c r="A216" s="113" t="s">
        <v>56</v>
      </c>
      <c r="B216" s="97" t="s">
        <v>78</v>
      </c>
      <c r="C216" s="98">
        <f aca="true" t="shared" si="73" ref="C216:M216">SUM(C217+C240)</f>
        <v>58000</v>
      </c>
      <c r="D216" s="98">
        <f t="shared" si="73"/>
        <v>0</v>
      </c>
      <c r="E216" s="98">
        <f t="shared" si="73"/>
        <v>0</v>
      </c>
      <c r="F216" s="98">
        <f t="shared" si="73"/>
        <v>0</v>
      </c>
      <c r="G216" s="98">
        <f t="shared" si="73"/>
        <v>0</v>
      </c>
      <c r="H216" s="98">
        <f t="shared" si="73"/>
        <v>5000</v>
      </c>
      <c r="I216" s="98">
        <f t="shared" si="73"/>
        <v>53000</v>
      </c>
      <c r="J216" s="98">
        <f t="shared" si="73"/>
        <v>0</v>
      </c>
      <c r="K216" s="98">
        <f t="shared" si="73"/>
        <v>0</v>
      </c>
      <c r="L216" s="98">
        <f t="shared" si="73"/>
        <v>43000</v>
      </c>
      <c r="M216" s="98">
        <f t="shared" si="73"/>
        <v>43000</v>
      </c>
    </row>
    <row r="217" spans="1:13" s="90" customFormat="1" ht="12.75">
      <c r="A217" s="117">
        <v>3</v>
      </c>
      <c r="B217" s="89" t="s">
        <v>37</v>
      </c>
      <c r="C217" s="93">
        <f>SUM(C223+C218)</f>
        <v>45350</v>
      </c>
      <c r="D217" s="93">
        <f aca="true" t="shared" si="74" ref="D217:K217">SUM(D223)</f>
        <v>0</v>
      </c>
      <c r="E217" s="93">
        <f t="shared" si="74"/>
        <v>0</v>
      </c>
      <c r="F217" s="93">
        <f t="shared" si="74"/>
        <v>0</v>
      </c>
      <c r="G217" s="93">
        <f t="shared" si="74"/>
        <v>0</v>
      </c>
      <c r="H217" s="93">
        <f t="shared" si="74"/>
        <v>5000</v>
      </c>
      <c r="I217" s="93">
        <f>SUM(I223+I218)</f>
        <v>40350</v>
      </c>
      <c r="J217" s="93">
        <f t="shared" si="74"/>
        <v>0</v>
      </c>
      <c r="K217" s="93">
        <f t="shared" si="74"/>
        <v>0</v>
      </c>
      <c r="L217" s="93">
        <f>L218+L223</f>
        <v>43000</v>
      </c>
      <c r="M217" s="93">
        <f>M218+M223</f>
        <v>43000</v>
      </c>
    </row>
    <row r="218" spans="1:13" s="90" customFormat="1" ht="12.75">
      <c r="A218" s="117">
        <v>31</v>
      </c>
      <c r="B218" s="89" t="s">
        <v>14</v>
      </c>
      <c r="C218" s="93">
        <f>D218+E218+F218+G218+H218+I218+J218+K218</f>
        <v>2350</v>
      </c>
      <c r="D218" s="93"/>
      <c r="E218" s="93"/>
      <c r="F218" s="93"/>
      <c r="G218" s="93"/>
      <c r="H218" s="93"/>
      <c r="I218" s="93">
        <f>I219+I221</f>
        <v>2350</v>
      </c>
      <c r="J218" s="93"/>
      <c r="K218" s="93"/>
      <c r="L218" s="93">
        <v>0</v>
      </c>
      <c r="M218" s="93">
        <f>L218</f>
        <v>0</v>
      </c>
    </row>
    <row r="219" spans="1:13" s="90" customFormat="1" ht="12.75">
      <c r="A219" s="117">
        <v>311</v>
      </c>
      <c r="B219" s="89" t="s">
        <v>156</v>
      </c>
      <c r="C219" s="93">
        <f>D219+E219+F219+G219+H219+I219+J219+K219</f>
        <v>2000</v>
      </c>
      <c r="D219" s="93"/>
      <c r="E219" s="93"/>
      <c r="F219" s="93"/>
      <c r="G219" s="93"/>
      <c r="H219" s="93"/>
      <c r="I219" s="93">
        <f>I220</f>
        <v>2000</v>
      </c>
      <c r="J219" s="93"/>
      <c r="K219" s="93"/>
      <c r="L219" s="93"/>
      <c r="M219" s="93"/>
    </row>
    <row r="220" spans="1:13" s="90" customFormat="1" ht="12.75">
      <c r="A220" s="118">
        <v>3111</v>
      </c>
      <c r="B220" s="82" t="s">
        <v>157</v>
      </c>
      <c r="C220" s="94">
        <f>D220+E220+F220+G220+H220+I220+J220+K220</f>
        <v>2000</v>
      </c>
      <c r="D220" s="94"/>
      <c r="E220" s="94"/>
      <c r="F220" s="94"/>
      <c r="G220" s="94"/>
      <c r="H220" s="94"/>
      <c r="I220" s="94">
        <v>2000</v>
      </c>
      <c r="J220" s="94"/>
      <c r="K220" s="94"/>
      <c r="L220" s="94"/>
      <c r="M220" s="94"/>
    </row>
    <row r="221" spans="1:13" s="90" customFormat="1" ht="12.75">
      <c r="A221" s="117">
        <v>313</v>
      </c>
      <c r="B221" s="89" t="s">
        <v>17</v>
      </c>
      <c r="C221" s="93">
        <f>D221+E221+F221+G221+H221+I221+J221+K221</f>
        <v>350</v>
      </c>
      <c r="D221" s="93"/>
      <c r="E221" s="93"/>
      <c r="F221" s="93"/>
      <c r="G221" s="93"/>
      <c r="H221" s="93"/>
      <c r="I221" s="93">
        <f>I222</f>
        <v>350</v>
      </c>
      <c r="J221" s="93"/>
      <c r="K221" s="93"/>
      <c r="L221" s="93"/>
      <c r="M221" s="93"/>
    </row>
    <row r="222" spans="1:13" s="90" customFormat="1" ht="12.75">
      <c r="A222" s="118">
        <v>3132</v>
      </c>
      <c r="B222" s="82" t="s">
        <v>158</v>
      </c>
      <c r="C222" s="94">
        <f>D222+E222+F222+G222+H222+I222+J222+K222</f>
        <v>350</v>
      </c>
      <c r="D222" s="94"/>
      <c r="E222" s="94"/>
      <c r="F222" s="94"/>
      <c r="G222" s="94"/>
      <c r="H222" s="94"/>
      <c r="I222" s="94">
        <v>350</v>
      </c>
      <c r="J222" s="94"/>
      <c r="K222" s="94"/>
      <c r="L222" s="94"/>
      <c r="M222" s="94"/>
    </row>
    <row r="223" spans="1:13" s="90" customFormat="1" ht="12.75">
      <c r="A223" s="117">
        <v>32</v>
      </c>
      <c r="B223" s="89" t="s">
        <v>18</v>
      </c>
      <c r="C223" s="93">
        <f>C224+C228+C233+C238</f>
        <v>43000</v>
      </c>
      <c r="D223" s="93">
        <f aca="true" t="shared" si="75" ref="D223:K223">D224+D228+D233+D238</f>
        <v>0</v>
      </c>
      <c r="E223" s="93">
        <f t="shared" si="75"/>
        <v>0</v>
      </c>
      <c r="F223" s="93">
        <f t="shared" si="75"/>
        <v>0</v>
      </c>
      <c r="G223" s="93">
        <f t="shared" si="75"/>
        <v>0</v>
      </c>
      <c r="H223" s="93">
        <f t="shared" si="75"/>
        <v>5000</v>
      </c>
      <c r="I223" s="93">
        <f>I224+I228+I233+I238</f>
        <v>38000</v>
      </c>
      <c r="J223" s="93">
        <f t="shared" si="75"/>
        <v>0</v>
      </c>
      <c r="K223" s="93">
        <f t="shared" si="75"/>
        <v>0</v>
      </c>
      <c r="L223" s="93">
        <f>C223</f>
        <v>43000</v>
      </c>
      <c r="M223" s="93">
        <f>C223</f>
        <v>43000</v>
      </c>
    </row>
    <row r="224" spans="1:13" s="90" customFormat="1" ht="12.75">
      <c r="A224" s="117">
        <v>321</v>
      </c>
      <c r="B224" s="89" t="s">
        <v>19</v>
      </c>
      <c r="C224" s="93">
        <f>SUM(C225+C226+C227)</f>
        <v>7000</v>
      </c>
      <c r="D224" s="93">
        <f aca="true" t="shared" si="76" ref="D224:M224">SUM(D225+D226)</f>
        <v>0</v>
      </c>
      <c r="E224" s="93">
        <f t="shared" si="76"/>
        <v>0</v>
      </c>
      <c r="F224" s="93">
        <f t="shared" si="76"/>
        <v>0</v>
      </c>
      <c r="G224" s="93">
        <f t="shared" si="76"/>
        <v>0</v>
      </c>
      <c r="H224" s="93">
        <f t="shared" si="76"/>
        <v>0</v>
      </c>
      <c r="I224" s="93">
        <f>SUM(I225+I226+I227)</f>
        <v>7000</v>
      </c>
      <c r="J224" s="93">
        <f t="shared" si="76"/>
        <v>0</v>
      </c>
      <c r="K224" s="93">
        <f>SUM(K225+K226)</f>
        <v>0</v>
      </c>
      <c r="L224" s="93">
        <f>SUM(L225+L226)</f>
        <v>0</v>
      </c>
      <c r="M224" s="93">
        <f t="shared" si="76"/>
        <v>0</v>
      </c>
    </row>
    <row r="225" spans="1:13" s="91" customFormat="1" ht="12.75">
      <c r="A225" s="118">
        <v>3211</v>
      </c>
      <c r="B225" s="82" t="s">
        <v>96</v>
      </c>
      <c r="C225" s="94">
        <f>D225+E225+F225+G225+H225+I225+J225</f>
        <v>4000</v>
      </c>
      <c r="D225" s="94"/>
      <c r="E225" s="94"/>
      <c r="F225" s="94"/>
      <c r="G225" s="94"/>
      <c r="H225" s="94"/>
      <c r="I225" s="94">
        <v>4000</v>
      </c>
      <c r="J225" s="94"/>
      <c r="K225" s="94"/>
      <c r="L225" s="94"/>
      <c r="M225" s="94"/>
    </row>
    <row r="226" spans="1:13" s="91" customFormat="1" ht="12.75">
      <c r="A226" s="118">
        <v>3213</v>
      </c>
      <c r="B226" s="82" t="s">
        <v>97</v>
      </c>
      <c r="C226" s="94">
        <f aca="true" t="shared" si="77" ref="C226:C232">D226+E226+F226+G226+H226+I226+J226</f>
        <v>2000</v>
      </c>
      <c r="D226" s="94"/>
      <c r="E226" s="94"/>
      <c r="F226" s="94"/>
      <c r="G226" s="94"/>
      <c r="H226" s="94"/>
      <c r="I226" s="94">
        <v>2000</v>
      </c>
      <c r="J226" s="94"/>
      <c r="K226" s="94"/>
      <c r="L226" s="94"/>
      <c r="M226" s="94"/>
    </row>
    <row r="227" spans="1:13" s="91" customFormat="1" ht="12.75">
      <c r="A227" s="118">
        <v>3214</v>
      </c>
      <c r="B227" s="82" t="s">
        <v>98</v>
      </c>
      <c r="C227" s="94">
        <f>D227+E227+F227+G227+H227+I227+J227+K227</f>
        <v>1000</v>
      </c>
      <c r="D227" s="94"/>
      <c r="E227" s="94"/>
      <c r="F227" s="94"/>
      <c r="G227" s="94"/>
      <c r="H227" s="94"/>
      <c r="I227" s="94">
        <v>1000</v>
      </c>
      <c r="J227" s="94"/>
      <c r="K227" s="94"/>
      <c r="L227" s="94"/>
      <c r="M227" s="94"/>
    </row>
    <row r="228" spans="1:13" s="91" customFormat="1" ht="12.75">
      <c r="A228" s="126">
        <v>322</v>
      </c>
      <c r="B228" s="88" t="s">
        <v>20</v>
      </c>
      <c r="C228" s="92">
        <f t="shared" si="77"/>
        <v>11500</v>
      </c>
      <c r="D228" s="92"/>
      <c r="E228" s="92"/>
      <c r="F228" s="92"/>
      <c r="G228" s="92"/>
      <c r="H228" s="92"/>
      <c r="I228" s="92">
        <f>SUM(I229:I232)</f>
        <v>11500</v>
      </c>
      <c r="J228" s="92"/>
      <c r="K228" s="92"/>
      <c r="L228" s="92"/>
      <c r="M228" s="92"/>
    </row>
    <row r="229" spans="1:13" s="91" customFormat="1" ht="12.75">
      <c r="A229" s="118">
        <v>3221</v>
      </c>
      <c r="B229" s="82" t="s">
        <v>159</v>
      </c>
      <c r="C229" s="94">
        <f t="shared" si="77"/>
        <v>2000</v>
      </c>
      <c r="D229" s="94"/>
      <c r="E229" s="94"/>
      <c r="F229" s="94"/>
      <c r="G229" s="94"/>
      <c r="H229" s="94"/>
      <c r="I229" s="94">
        <v>2000</v>
      </c>
      <c r="J229" s="94"/>
      <c r="K229" s="94"/>
      <c r="L229" s="94"/>
      <c r="M229" s="94"/>
    </row>
    <row r="230" spans="1:13" s="91" customFormat="1" ht="12.75">
      <c r="A230" s="118">
        <v>3222</v>
      </c>
      <c r="B230" s="82" t="s">
        <v>127</v>
      </c>
      <c r="C230" s="94">
        <f t="shared" si="77"/>
        <v>6000</v>
      </c>
      <c r="D230" s="94"/>
      <c r="E230" s="94"/>
      <c r="F230" s="94"/>
      <c r="G230" s="94"/>
      <c r="H230" s="94"/>
      <c r="I230" s="94">
        <v>6000</v>
      </c>
      <c r="J230" s="94"/>
      <c r="K230" s="94"/>
      <c r="L230" s="94"/>
      <c r="M230" s="94"/>
    </row>
    <row r="231" spans="1:13" s="91" customFormat="1" ht="12.75">
      <c r="A231" s="118">
        <v>3225</v>
      </c>
      <c r="B231" s="82" t="s">
        <v>160</v>
      </c>
      <c r="C231" s="94">
        <f t="shared" si="77"/>
        <v>500</v>
      </c>
      <c r="D231" s="94"/>
      <c r="E231" s="94"/>
      <c r="F231" s="94"/>
      <c r="G231" s="94"/>
      <c r="H231" s="94"/>
      <c r="I231" s="94">
        <v>500</v>
      </c>
      <c r="J231" s="94"/>
      <c r="K231" s="94"/>
      <c r="L231" s="94"/>
      <c r="M231" s="94"/>
    </row>
    <row r="232" spans="1:13" s="91" customFormat="1" ht="12.75">
      <c r="A232" s="118">
        <v>3227</v>
      </c>
      <c r="B232" s="82" t="s">
        <v>146</v>
      </c>
      <c r="C232" s="94">
        <f t="shared" si="77"/>
        <v>3000</v>
      </c>
      <c r="D232" s="94"/>
      <c r="E232" s="94"/>
      <c r="F232" s="94"/>
      <c r="G232" s="94"/>
      <c r="H232" s="94"/>
      <c r="I232" s="94">
        <v>3000</v>
      </c>
      <c r="J232" s="94"/>
      <c r="K232" s="94"/>
      <c r="L232" s="94"/>
      <c r="M232" s="94"/>
    </row>
    <row r="233" spans="1:13" s="90" customFormat="1" ht="12.75">
      <c r="A233" s="117">
        <v>323</v>
      </c>
      <c r="B233" s="89" t="s">
        <v>21</v>
      </c>
      <c r="C233" s="93">
        <f>SUM(C235+C236+C237+C234)</f>
        <v>7500</v>
      </c>
      <c r="D233" s="93">
        <f aca="true" t="shared" si="78" ref="D233:M233">SUM(D235+D237)</f>
        <v>0</v>
      </c>
      <c r="E233" s="93">
        <f t="shared" si="78"/>
        <v>0</v>
      </c>
      <c r="F233" s="93">
        <f t="shared" si="78"/>
        <v>0</v>
      </c>
      <c r="G233" s="93">
        <f t="shared" si="78"/>
        <v>0</v>
      </c>
      <c r="H233" s="93">
        <f t="shared" si="78"/>
        <v>0</v>
      </c>
      <c r="I233" s="93">
        <f>I234+I235+I236+I237</f>
        <v>7500</v>
      </c>
      <c r="J233" s="93">
        <f t="shared" si="78"/>
        <v>0</v>
      </c>
      <c r="K233" s="93">
        <f>SUM(K235+K237)</f>
        <v>0</v>
      </c>
      <c r="L233" s="93">
        <f>SUM(L235+L237)</f>
        <v>0</v>
      </c>
      <c r="M233" s="93">
        <f t="shared" si="78"/>
        <v>0</v>
      </c>
    </row>
    <row r="234" spans="1:13" s="90" customFormat="1" ht="12.75">
      <c r="A234" s="118">
        <v>3232</v>
      </c>
      <c r="B234" s="82" t="s">
        <v>193</v>
      </c>
      <c r="C234" s="94">
        <f>D234+E234+F234+G234+H234+I234+J234+K234</f>
        <v>500</v>
      </c>
      <c r="D234" s="93"/>
      <c r="E234" s="93"/>
      <c r="F234" s="93"/>
      <c r="G234" s="93"/>
      <c r="H234" s="93"/>
      <c r="I234" s="94">
        <v>500</v>
      </c>
      <c r="J234" s="93"/>
      <c r="K234" s="93"/>
      <c r="L234" s="93"/>
      <c r="M234" s="93"/>
    </row>
    <row r="235" spans="1:13" s="91" customFormat="1" ht="12.75">
      <c r="A235" s="118">
        <v>3237</v>
      </c>
      <c r="B235" s="82" t="s">
        <v>106</v>
      </c>
      <c r="C235" s="94">
        <f aca="true" t="shared" si="79" ref="C235:C240">D235+E235+F235+G235+H235+I235+J235+K235</f>
        <v>7000</v>
      </c>
      <c r="D235" s="94"/>
      <c r="E235" s="94"/>
      <c r="F235" s="94"/>
      <c r="G235" s="94"/>
      <c r="H235" s="94">
        <v>0</v>
      </c>
      <c r="I235" s="94">
        <v>7000</v>
      </c>
      <c r="J235" s="94"/>
      <c r="K235" s="94"/>
      <c r="L235" s="94"/>
      <c r="M235" s="94"/>
    </row>
    <row r="236" spans="1:13" s="91" customFormat="1" ht="12.75">
      <c r="A236" s="118">
        <v>3238</v>
      </c>
      <c r="B236" s="82" t="s">
        <v>107</v>
      </c>
      <c r="C236" s="94">
        <f t="shared" si="79"/>
        <v>0</v>
      </c>
      <c r="D236" s="94"/>
      <c r="E236" s="94"/>
      <c r="F236" s="94"/>
      <c r="G236" s="94"/>
      <c r="H236" s="94"/>
      <c r="I236" s="94">
        <v>0</v>
      </c>
      <c r="J236" s="94"/>
      <c r="K236" s="94"/>
      <c r="L236" s="94"/>
      <c r="M236" s="94"/>
    </row>
    <row r="237" spans="1:13" s="91" customFormat="1" ht="12.75">
      <c r="A237" s="118">
        <v>3239</v>
      </c>
      <c r="B237" s="82" t="s">
        <v>108</v>
      </c>
      <c r="C237" s="94">
        <f t="shared" si="79"/>
        <v>0</v>
      </c>
      <c r="D237" s="94"/>
      <c r="E237" s="94"/>
      <c r="F237" s="94"/>
      <c r="G237" s="94"/>
      <c r="H237" s="94">
        <v>0</v>
      </c>
      <c r="I237" s="94"/>
      <c r="J237" s="94"/>
      <c r="K237" s="94"/>
      <c r="L237" s="94"/>
      <c r="M237" s="94"/>
    </row>
    <row r="238" spans="1:13" s="91" customFormat="1" ht="25.5">
      <c r="A238" s="126">
        <v>329</v>
      </c>
      <c r="B238" s="88" t="s">
        <v>109</v>
      </c>
      <c r="C238" s="92">
        <f t="shared" si="79"/>
        <v>17000</v>
      </c>
      <c r="D238" s="92"/>
      <c r="E238" s="92"/>
      <c r="F238" s="92"/>
      <c r="G238" s="92"/>
      <c r="H238" s="92">
        <f>H239</f>
        <v>5000</v>
      </c>
      <c r="I238" s="92">
        <f>I239</f>
        <v>12000</v>
      </c>
      <c r="J238" s="92"/>
      <c r="K238" s="92"/>
      <c r="L238" s="92"/>
      <c r="M238" s="92"/>
    </row>
    <row r="239" spans="1:13" s="91" customFormat="1" ht="12.75">
      <c r="A239" s="118">
        <v>3299</v>
      </c>
      <c r="B239" s="82" t="s">
        <v>109</v>
      </c>
      <c r="C239" s="94">
        <f t="shared" si="79"/>
        <v>17000</v>
      </c>
      <c r="D239" s="94"/>
      <c r="E239" s="94"/>
      <c r="F239" s="94"/>
      <c r="G239" s="94"/>
      <c r="H239" s="94">
        <v>5000</v>
      </c>
      <c r="I239" s="94">
        <v>12000</v>
      </c>
      <c r="J239" s="94"/>
      <c r="K239" s="94"/>
      <c r="L239" s="94"/>
      <c r="M239" s="94"/>
    </row>
    <row r="240" spans="1:13" s="90" customFormat="1" ht="25.5">
      <c r="A240" s="117">
        <v>4</v>
      </c>
      <c r="B240" s="101" t="s">
        <v>24</v>
      </c>
      <c r="C240" s="92">
        <f t="shared" si="79"/>
        <v>12650</v>
      </c>
      <c r="D240" s="93">
        <f aca="true" t="shared" si="80" ref="D240:M240">SUM(D241)</f>
        <v>0</v>
      </c>
      <c r="E240" s="93">
        <f t="shared" si="80"/>
        <v>0</v>
      </c>
      <c r="F240" s="93">
        <f t="shared" si="80"/>
        <v>0</v>
      </c>
      <c r="G240" s="93">
        <f t="shared" si="80"/>
        <v>0</v>
      </c>
      <c r="H240" s="93">
        <f t="shared" si="80"/>
        <v>0</v>
      </c>
      <c r="I240" s="93">
        <f t="shared" si="80"/>
        <v>12650</v>
      </c>
      <c r="J240" s="93">
        <f t="shared" si="80"/>
        <v>0</v>
      </c>
      <c r="K240" s="93">
        <f t="shared" si="80"/>
        <v>0</v>
      </c>
      <c r="L240" s="93">
        <f t="shared" si="80"/>
        <v>0</v>
      </c>
      <c r="M240" s="93">
        <f t="shared" si="80"/>
        <v>0</v>
      </c>
    </row>
    <row r="241" spans="1:13" s="90" customFormat="1" ht="25.5">
      <c r="A241" s="117">
        <v>42</v>
      </c>
      <c r="B241" s="101" t="s">
        <v>124</v>
      </c>
      <c r="C241" s="93">
        <f>SUM(C242)</f>
        <v>12650</v>
      </c>
      <c r="D241" s="93">
        <f aca="true" t="shared" si="81" ref="D241:K241">SUM(D242)</f>
        <v>0</v>
      </c>
      <c r="E241" s="93">
        <f t="shared" si="81"/>
        <v>0</v>
      </c>
      <c r="F241" s="93">
        <f t="shared" si="81"/>
        <v>0</v>
      </c>
      <c r="G241" s="93">
        <f t="shared" si="81"/>
        <v>0</v>
      </c>
      <c r="H241" s="93">
        <f t="shared" si="81"/>
        <v>0</v>
      </c>
      <c r="I241" s="93">
        <f t="shared" si="81"/>
        <v>12650</v>
      </c>
      <c r="J241" s="93">
        <f t="shared" si="81"/>
        <v>0</v>
      </c>
      <c r="K241" s="93">
        <f t="shared" si="81"/>
        <v>0</v>
      </c>
      <c r="L241" s="93">
        <v>0</v>
      </c>
      <c r="M241" s="93">
        <f>L241</f>
        <v>0</v>
      </c>
    </row>
    <row r="242" spans="1:13" s="90" customFormat="1" ht="12.75">
      <c r="A242" s="117">
        <v>422</v>
      </c>
      <c r="B242" s="101" t="s">
        <v>125</v>
      </c>
      <c r="C242" s="93">
        <f>C243</f>
        <v>12650</v>
      </c>
      <c r="D242" s="93">
        <f aca="true" t="shared" si="82" ref="D242:M242">SUM(D244)</f>
        <v>0</v>
      </c>
      <c r="E242" s="93">
        <f t="shared" si="82"/>
        <v>0</v>
      </c>
      <c r="F242" s="93">
        <f t="shared" si="82"/>
        <v>0</v>
      </c>
      <c r="G242" s="93">
        <f t="shared" si="82"/>
        <v>0</v>
      </c>
      <c r="H242" s="93">
        <f t="shared" si="82"/>
        <v>0</v>
      </c>
      <c r="I242" s="93">
        <f>I243+I244</f>
        <v>12650</v>
      </c>
      <c r="J242" s="93">
        <f t="shared" si="82"/>
        <v>0</v>
      </c>
      <c r="K242" s="93">
        <f t="shared" si="82"/>
        <v>0</v>
      </c>
      <c r="L242" s="93">
        <f t="shared" si="82"/>
        <v>0</v>
      </c>
      <c r="M242" s="93">
        <f t="shared" si="82"/>
        <v>0</v>
      </c>
    </row>
    <row r="243" spans="1:13" s="90" customFormat="1" ht="12.75">
      <c r="A243" s="118">
        <v>4221</v>
      </c>
      <c r="B243" s="100" t="s">
        <v>130</v>
      </c>
      <c r="C243" s="94">
        <f>D243+E243+F243+G243+H243+I243+J243+K243</f>
        <v>12650</v>
      </c>
      <c r="D243" s="93"/>
      <c r="E243" s="93"/>
      <c r="F243" s="93"/>
      <c r="G243" s="93"/>
      <c r="H243" s="93"/>
      <c r="I243" s="94">
        <v>12650</v>
      </c>
      <c r="J243" s="93"/>
      <c r="K243" s="93"/>
      <c r="L243" s="93"/>
      <c r="M243" s="93"/>
    </row>
    <row r="244" spans="1:13" s="91" customFormat="1" ht="12.75">
      <c r="A244" s="118">
        <v>4226</v>
      </c>
      <c r="B244" s="100" t="s">
        <v>126</v>
      </c>
      <c r="C244" s="94">
        <v>0</v>
      </c>
      <c r="D244" s="94"/>
      <c r="E244" s="94"/>
      <c r="F244" s="94"/>
      <c r="G244" s="94"/>
      <c r="H244" s="94">
        <v>0</v>
      </c>
      <c r="I244" s="94"/>
      <c r="J244" s="94"/>
      <c r="K244" s="94"/>
      <c r="L244" s="94"/>
      <c r="M244" s="94"/>
    </row>
    <row r="245" spans="1:13" ht="51">
      <c r="A245" s="113" t="s">
        <v>58</v>
      </c>
      <c r="B245" s="97" t="s">
        <v>57</v>
      </c>
      <c r="C245" s="98">
        <f>SUM(C246)</f>
        <v>0</v>
      </c>
      <c r="D245" s="98">
        <f aca="true" t="shared" si="83" ref="D245:M248">SUM(D246)</f>
        <v>0</v>
      </c>
      <c r="E245" s="98">
        <f t="shared" si="83"/>
        <v>0</v>
      </c>
      <c r="F245" s="98">
        <f t="shared" si="83"/>
        <v>0</v>
      </c>
      <c r="G245" s="98">
        <f t="shared" si="83"/>
        <v>0</v>
      </c>
      <c r="H245" s="98">
        <f t="shared" si="83"/>
        <v>0</v>
      </c>
      <c r="I245" s="98">
        <f t="shared" si="83"/>
        <v>0</v>
      </c>
      <c r="J245" s="98">
        <f t="shared" si="83"/>
        <v>0</v>
      </c>
      <c r="K245" s="98">
        <f t="shared" si="83"/>
        <v>0</v>
      </c>
      <c r="L245" s="98">
        <f t="shared" si="83"/>
        <v>0</v>
      </c>
      <c r="M245" s="98">
        <f t="shared" si="83"/>
        <v>0</v>
      </c>
    </row>
    <row r="246" spans="1:13" s="90" customFormat="1" ht="12.75">
      <c r="A246" s="54">
        <v>3</v>
      </c>
      <c r="B246" s="88" t="s">
        <v>37</v>
      </c>
      <c r="C246" s="92">
        <f>SUM(C247)</f>
        <v>0</v>
      </c>
      <c r="D246" s="92">
        <f t="shared" si="83"/>
        <v>0</v>
      </c>
      <c r="E246" s="92">
        <f t="shared" si="83"/>
        <v>0</v>
      </c>
      <c r="F246" s="92">
        <f t="shared" si="83"/>
        <v>0</v>
      </c>
      <c r="G246" s="92">
        <f t="shared" si="83"/>
        <v>0</v>
      </c>
      <c r="H246" s="92">
        <f t="shared" si="83"/>
        <v>0</v>
      </c>
      <c r="I246" s="92">
        <f t="shared" si="83"/>
        <v>0</v>
      </c>
      <c r="J246" s="92">
        <f t="shared" si="83"/>
        <v>0</v>
      </c>
      <c r="K246" s="92">
        <f t="shared" si="83"/>
        <v>0</v>
      </c>
      <c r="L246" s="92">
        <f t="shared" si="83"/>
        <v>0</v>
      </c>
      <c r="M246" s="92">
        <f t="shared" si="83"/>
        <v>0</v>
      </c>
    </row>
    <row r="247" spans="1:13" s="90" customFormat="1" ht="12.75">
      <c r="A247" s="54">
        <v>32</v>
      </c>
      <c r="B247" s="88" t="s">
        <v>18</v>
      </c>
      <c r="C247" s="92">
        <f>SUM(C248)</f>
        <v>0</v>
      </c>
      <c r="D247" s="92">
        <f t="shared" si="83"/>
        <v>0</v>
      </c>
      <c r="E247" s="92">
        <f t="shared" si="83"/>
        <v>0</v>
      </c>
      <c r="F247" s="92">
        <f t="shared" si="83"/>
        <v>0</v>
      </c>
      <c r="G247" s="92">
        <f t="shared" si="83"/>
        <v>0</v>
      </c>
      <c r="H247" s="92">
        <f t="shared" si="83"/>
        <v>0</v>
      </c>
      <c r="I247" s="92">
        <f t="shared" si="83"/>
        <v>0</v>
      </c>
      <c r="J247" s="92">
        <f t="shared" si="83"/>
        <v>0</v>
      </c>
      <c r="K247" s="92">
        <f t="shared" si="83"/>
        <v>0</v>
      </c>
      <c r="L247" s="92">
        <f t="shared" si="83"/>
        <v>0</v>
      </c>
      <c r="M247" s="92">
        <f t="shared" si="83"/>
        <v>0</v>
      </c>
    </row>
    <row r="248" spans="1:13" s="90" customFormat="1" ht="25.5">
      <c r="A248" s="54">
        <v>329</v>
      </c>
      <c r="B248" s="88" t="s">
        <v>109</v>
      </c>
      <c r="C248" s="92">
        <f>SUM(C249)</f>
        <v>0</v>
      </c>
      <c r="D248" s="92">
        <f t="shared" si="83"/>
        <v>0</v>
      </c>
      <c r="E248" s="92">
        <f t="shared" si="83"/>
        <v>0</v>
      </c>
      <c r="F248" s="92">
        <f t="shared" si="83"/>
        <v>0</v>
      </c>
      <c r="G248" s="92">
        <f t="shared" si="83"/>
        <v>0</v>
      </c>
      <c r="H248" s="92">
        <f t="shared" si="83"/>
        <v>0</v>
      </c>
      <c r="I248" s="92">
        <f t="shared" si="83"/>
        <v>0</v>
      </c>
      <c r="J248" s="92">
        <f t="shared" si="83"/>
        <v>0</v>
      </c>
      <c r="K248" s="92">
        <f t="shared" si="83"/>
        <v>0</v>
      </c>
      <c r="L248" s="92">
        <f t="shared" si="83"/>
        <v>0</v>
      </c>
      <c r="M248" s="92">
        <f t="shared" si="83"/>
        <v>0</v>
      </c>
    </row>
    <row r="249" spans="1:13" ht="12.75">
      <c r="A249" s="114">
        <v>3299</v>
      </c>
      <c r="B249" s="82" t="s">
        <v>109</v>
      </c>
      <c r="C249" s="94">
        <v>0</v>
      </c>
      <c r="D249" s="94"/>
      <c r="E249" s="94">
        <v>0</v>
      </c>
      <c r="F249" s="94"/>
      <c r="G249" s="94"/>
      <c r="H249" s="94"/>
      <c r="I249" s="94"/>
      <c r="J249" s="94"/>
      <c r="K249" s="94"/>
      <c r="L249" s="94"/>
      <c r="M249" s="94"/>
    </row>
    <row r="250" spans="1:13" ht="51">
      <c r="A250" s="113" t="s">
        <v>59</v>
      </c>
      <c r="B250" s="97" t="s">
        <v>79</v>
      </c>
      <c r="C250" s="98">
        <f>SUM(C251)</f>
        <v>599090</v>
      </c>
      <c r="D250" s="98">
        <f aca="true" t="shared" si="84" ref="D250:M250">SUM(D251)</f>
        <v>0</v>
      </c>
      <c r="E250" s="98">
        <f t="shared" si="84"/>
        <v>0</v>
      </c>
      <c r="F250" s="98">
        <f t="shared" si="84"/>
        <v>0</v>
      </c>
      <c r="G250" s="98">
        <f t="shared" si="84"/>
        <v>166500</v>
      </c>
      <c r="H250" s="98">
        <f t="shared" si="84"/>
        <v>432590</v>
      </c>
      <c r="I250" s="98">
        <f t="shared" si="84"/>
        <v>0</v>
      </c>
      <c r="J250" s="98">
        <f t="shared" si="84"/>
        <v>0</v>
      </c>
      <c r="K250" s="98">
        <f t="shared" si="84"/>
        <v>0</v>
      </c>
      <c r="L250" s="98">
        <f t="shared" si="84"/>
        <v>592090</v>
      </c>
      <c r="M250" s="98">
        <f t="shared" si="84"/>
        <v>592090</v>
      </c>
    </row>
    <row r="251" spans="1:13" s="90" customFormat="1" ht="12.75">
      <c r="A251" s="54">
        <v>3</v>
      </c>
      <c r="B251" s="88" t="s">
        <v>37</v>
      </c>
      <c r="C251" s="92">
        <f>D251+E251+F251+G251+H251+I251+J251+K251</f>
        <v>599090</v>
      </c>
      <c r="D251" s="92">
        <f aca="true" t="shared" si="85" ref="D251:M251">SUM(D252+D259)</f>
        <v>0</v>
      </c>
      <c r="E251" s="92">
        <f t="shared" si="85"/>
        <v>0</v>
      </c>
      <c r="F251" s="92">
        <f t="shared" si="85"/>
        <v>0</v>
      </c>
      <c r="G251" s="92">
        <f t="shared" si="85"/>
        <v>166500</v>
      </c>
      <c r="H251" s="92">
        <f t="shared" si="85"/>
        <v>432590</v>
      </c>
      <c r="I251" s="92">
        <f t="shared" si="85"/>
        <v>0</v>
      </c>
      <c r="J251" s="92">
        <f t="shared" si="85"/>
        <v>0</v>
      </c>
      <c r="K251" s="92">
        <f>SUM(K252+K259)</f>
        <v>0</v>
      </c>
      <c r="L251" s="92">
        <f>SUM(L252+L259)</f>
        <v>592090</v>
      </c>
      <c r="M251" s="92">
        <f t="shared" si="85"/>
        <v>592090</v>
      </c>
    </row>
    <row r="252" spans="1:13" s="90" customFormat="1" ht="12.75">
      <c r="A252" s="54">
        <v>31</v>
      </c>
      <c r="B252" s="88" t="s">
        <v>14</v>
      </c>
      <c r="C252" s="92">
        <f aca="true" t="shared" si="86" ref="C252:C270">D252+E252+F252+G252+H252+I252+J252+K252</f>
        <v>423790</v>
      </c>
      <c r="D252" s="92">
        <f aca="true" t="shared" si="87" ref="D252:J252">SUM(D253+D255+D257)</f>
        <v>0</v>
      </c>
      <c r="E252" s="92">
        <f t="shared" si="87"/>
        <v>0</v>
      </c>
      <c r="F252" s="92">
        <f t="shared" si="87"/>
        <v>0</v>
      </c>
      <c r="G252" s="92">
        <f t="shared" si="87"/>
        <v>0</v>
      </c>
      <c r="H252" s="92">
        <f t="shared" si="87"/>
        <v>423790</v>
      </c>
      <c r="I252" s="92">
        <f t="shared" si="87"/>
        <v>0</v>
      </c>
      <c r="J252" s="92">
        <f t="shared" si="87"/>
        <v>0</v>
      </c>
      <c r="K252" s="92">
        <f>SUM(K253+K255+K257)</f>
        <v>0</v>
      </c>
      <c r="L252" s="92">
        <f>C252</f>
        <v>423790</v>
      </c>
      <c r="M252" s="92">
        <f>L252</f>
        <v>423790</v>
      </c>
    </row>
    <row r="253" spans="1:13" s="90" customFormat="1" ht="12.75">
      <c r="A253" s="54">
        <v>311</v>
      </c>
      <c r="B253" s="88" t="s">
        <v>15</v>
      </c>
      <c r="C253" s="92">
        <f t="shared" si="86"/>
        <v>370711</v>
      </c>
      <c r="D253" s="92">
        <f aca="true" t="shared" si="88" ref="D253:M253">SUM(D254)</f>
        <v>0</v>
      </c>
      <c r="E253" s="92">
        <f t="shared" si="88"/>
        <v>0</v>
      </c>
      <c r="F253" s="92">
        <f t="shared" si="88"/>
        <v>0</v>
      </c>
      <c r="G253" s="92">
        <f t="shared" si="88"/>
        <v>0</v>
      </c>
      <c r="H253" s="92">
        <f t="shared" si="88"/>
        <v>370711</v>
      </c>
      <c r="I253" s="92">
        <f t="shared" si="88"/>
        <v>0</v>
      </c>
      <c r="J253" s="92">
        <f t="shared" si="88"/>
        <v>0</v>
      </c>
      <c r="K253" s="92">
        <f t="shared" si="88"/>
        <v>0</v>
      </c>
      <c r="L253" s="92">
        <f t="shared" si="88"/>
        <v>0</v>
      </c>
      <c r="M253" s="92">
        <f t="shared" si="88"/>
        <v>0</v>
      </c>
    </row>
    <row r="254" spans="1:13" ht="12.75">
      <c r="A254" s="114">
        <v>3111</v>
      </c>
      <c r="B254" s="82" t="s">
        <v>123</v>
      </c>
      <c r="C254" s="94">
        <f t="shared" si="86"/>
        <v>370711</v>
      </c>
      <c r="D254" s="94"/>
      <c r="E254" s="94"/>
      <c r="F254" s="94"/>
      <c r="G254" s="94"/>
      <c r="H254" s="94">
        <v>370711</v>
      </c>
      <c r="I254" s="94"/>
      <c r="J254" s="94"/>
      <c r="K254" s="94"/>
      <c r="L254" s="94"/>
      <c r="M254" s="94"/>
    </row>
    <row r="255" spans="1:13" s="90" customFormat="1" ht="12.75">
      <c r="A255" s="54">
        <v>312</v>
      </c>
      <c r="B255" s="88" t="s">
        <v>16</v>
      </c>
      <c r="C255" s="92">
        <f t="shared" si="86"/>
        <v>12763</v>
      </c>
      <c r="D255" s="92">
        <f aca="true" t="shared" si="89" ref="D255:M255">SUM(D256)</f>
        <v>0</v>
      </c>
      <c r="E255" s="92">
        <f t="shared" si="89"/>
        <v>0</v>
      </c>
      <c r="F255" s="92">
        <f t="shared" si="89"/>
        <v>0</v>
      </c>
      <c r="G255" s="92">
        <f t="shared" si="89"/>
        <v>0</v>
      </c>
      <c r="H255" s="92">
        <f t="shared" si="89"/>
        <v>12763</v>
      </c>
      <c r="I255" s="92">
        <f t="shared" si="89"/>
        <v>0</v>
      </c>
      <c r="J255" s="92">
        <f t="shared" si="89"/>
        <v>0</v>
      </c>
      <c r="K255" s="92">
        <f t="shared" si="89"/>
        <v>0</v>
      </c>
      <c r="L255" s="92">
        <f t="shared" si="89"/>
        <v>0</v>
      </c>
      <c r="M255" s="92">
        <f t="shared" si="89"/>
        <v>0</v>
      </c>
    </row>
    <row r="256" spans="1:13" ht="12.75">
      <c r="A256" s="114">
        <v>3121</v>
      </c>
      <c r="B256" s="82" t="s">
        <v>16</v>
      </c>
      <c r="C256" s="94">
        <f t="shared" si="86"/>
        <v>12763</v>
      </c>
      <c r="D256" s="94"/>
      <c r="E256" s="94"/>
      <c r="F256" s="94"/>
      <c r="G256" s="94"/>
      <c r="H256" s="94">
        <v>12763</v>
      </c>
      <c r="I256" s="94"/>
      <c r="J256" s="94"/>
      <c r="K256" s="94"/>
      <c r="L256" s="94"/>
      <c r="M256" s="94"/>
    </row>
    <row r="257" spans="1:13" s="90" customFormat="1" ht="12.75">
      <c r="A257" s="54">
        <v>313</v>
      </c>
      <c r="B257" s="88" t="s">
        <v>17</v>
      </c>
      <c r="C257" s="94">
        <f t="shared" si="86"/>
        <v>40316</v>
      </c>
      <c r="D257" s="92">
        <f aca="true" t="shared" si="90" ref="D257:M257">SUM(D258)</f>
        <v>0</v>
      </c>
      <c r="E257" s="92">
        <f t="shared" si="90"/>
        <v>0</v>
      </c>
      <c r="F257" s="92">
        <f t="shared" si="90"/>
        <v>0</v>
      </c>
      <c r="G257" s="92">
        <f t="shared" si="90"/>
        <v>0</v>
      </c>
      <c r="H257" s="92">
        <f t="shared" si="90"/>
        <v>40316</v>
      </c>
      <c r="I257" s="92">
        <f t="shared" si="90"/>
        <v>0</v>
      </c>
      <c r="J257" s="92">
        <f t="shared" si="90"/>
        <v>0</v>
      </c>
      <c r="K257" s="92">
        <f t="shared" si="90"/>
        <v>0</v>
      </c>
      <c r="L257" s="92">
        <f t="shared" si="90"/>
        <v>0</v>
      </c>
      <c r="M257" s="92">
        <f t="shared" si="90"/>
        <v>0</v>
      </c>
    </row>
    <row r="258" spans="1:13" ht="25.5">
      <c r="A258" s="114">
        <v>3132</v>
      </c>
      <c r="B258" s="82" t="s">
        <v>120</v>
      </c>
      <c r="C258" s="94">
        <f t="shared" si="86"/>
        <v>40316</v>
      </c>
      <c r="D258" s="94"/>
      <c r="E258" s="94"/>
      <c r="F258" s="94"/>
      <c r="G258" s="94"/>
      <c r="H258" s="94">
        <v>40316</v>
      </c>
      <c r="I258" s="94"/>
      <c r="J258" s="94"/>
      <c r="K258" s="94"/>
      <c r="L258" s="94"/>
      <c r="M258" s="94"/>
    </row>
    <row r="259" spans="1:13" s="90" customFormat="1" ht="12.75">
      <c r="A259" s="54">
        <v>32</v>
      </c>
      <c r="B259" s="88" t="s">
        <v>18</v>
      </c>
      <c r="C259" s="92">
        <f t="shared" si="86"/>
        <v>175300</v>
      </c>
      <c r="D259" s="92">
        <f aca="true" t="shared" si="91" ref="D259:J259">SUM(D260+D264+D268)</f>
        <v>0</v>
      </c>
      <c r="E259" s="92">
        <f t="shared" si="91"/>
        <v>0</v>
      </c>
      <c r="F259" s="92">
        <f t="shared" si="91"/>
        <v>0</v>
      </c>
      <c r="G259" s="92">
        <f t="shared" si="91"/>
        <v>166500</v>
      </c>
      <c r="H259" s="92">
        <f t="shared" si="91"/>
        <v>8800</v>
      </c>
      <c r="I259" s="92">
        <f t="shared" si="91"/>
        <v>0</v>
      </c>
      <c r="J259" s="92">
        <f t="shared" si="91"/>
        <v>0</v>
      </c>
      <c r="K259" s="92">
        <f>SUM(K260+K264+K268)</f>
        <v>0</v>
      </c>
      <c r="L259" s="92">
        <v>168300</v>
      </c>
      <c r="M259" s="92">
        <f>L259</f>
        <v>168300</v>
      </c>
    </row>
    <row r="260" spans="1:13" s="90" customFormat="1" ht="12.75">
      <c r="A260" s="54">
        <v>321</v>
      </c>
      <c r="B260" s="88" t="s">
        <v>19</v>
      </c>
      <c r="C260" s="92">
        <f t="shared" si="86"/>
        <v>10300</v>
      </c>
      <c r="D260" s="92">
        <f aca="true" t="shared" si="92" ref="D260:M260">SUM(D262)</f>
        <v>0</v>
      </c>
      <c r="E260" s="92">
        <f t="shared" si="92"/>
        <v>0</v>
      </c>
      <c r="F260" s="92">
        <f t="shared" si="92"/>
        <v>0</v>
      </c>
      <c r="G260" s="92">
        <f>G261+G262+G263</f>
        <v>1500</v>
      </c>
      <c r="H260" s="92">
        <f t="shared" si="92"/>
        <v>8800</v>
      </c>
      <c r="I260" s="92">
        <f t="shared" si="92"/>
        <v>0</v>
      </c>
      <c r="J260" s="92">
        <f t="shared" si="92"/>
        <v>0</v>
      </c>
      <c r="K260" s="92">
        <f t="shared" si="92"/>
        <v>0</v>
      </c>
      <c r="L260" s="92">
        <f t="shared" si="92"/>
        <v>0</v>
      </c>
      <c r="M260" s="92">
        <f t="shared" si="92"/>
        <v>0</v>
      </c>
    </row>
    <row r="261" spans="1:13" s="90" customFormat="1" ht="12.75">
      <c r="A261" s="114">
        <v>3211</v>
      </c>
      <c r="B261" s="82" t="s">
        <v>96</v>
      </c>
      <c r="C261" s="94">
        <f t="shared" si="86"/>
        <v>1000</v>
      </c>
      <c r="D261" s="94"/>
      <c r="E261" s="94"/>
      <c r="F261" s="94"/>
      <c r="G261" s="94">
        <v>1000</v>
      </c>
      <c r="H261" s="94"/>
      <c r="I261" s="94"/>
      <c r="J261" s="94"/>
      <c r="K261" s="94"/>
      <c r="L261" s="94"/>
      <c r="M261" s="94"/>
    </row>
    <row r="262" spans="1:13" ht="25.5">
      <c r="A262" s="114">
        <v>3212</v>
      </c>
      <c r="B262" s="82" t="s">
        <v>121</v>
      </c>
      <c r="C262" s="94">
        <f t="shared" si="86"/>
        <v>8800</v>
      </c>
      <c r="D262" s="94"/>
      <c r="E262" s="94"/>
      <c r="F262" s="94"/>
      <c r="G262" s="94"/>
      <c r="H262" s="94">
        <v>8800</v>
      </c>
      <c r="I262" s="94"/>
      <c r="J262" s="94"/>
      <c r="K262" s="94"/>
      <c r="L262" s="94"/>
      <c r="M262" s="94"/>
    </row>
    <row r="263" spans="1:13" ht="12.75">
      <c r="A263" s="114">
        <v>3214</v>
      </c>
      <c r="B263" s="82" t="s">
        <v>98</v>
      </c>
      <c r="C263" s="94">
        <f>D263+E263+F263+G263+H263+I263+J263+K263</f>
        <v>500</v>
      </c>
      <c r="D263" s="94"/>
      <c r="E263" s="94"/>
      <c r="F263" s="94"/>
      <c r="G263" s="94">
        <v>500</v>
      </c>
      <c r="H263" s="94"/>
      <c r="I263" s="94"/>
      <c r="J263" s="94"/>
      <c r="K263" s="94"/>
      <c r="L263" s="94"/>
      <c r="M263" s="94"/>
    </row>
    <row r="264" spans="1:13" s="90" customFormat="1" ht="12" customHeight="1">
      <c r="A264" s="54">
        <v>322</v>
      </c>
      <c r="B264" s="88" t="s">
        <v>20</v>
      </c>
      <c r="C264" s="92">
        <f t="shared" si="86"/>
        <v>165000</v>
      </c>
      <c r="D264" s="92">
        <f aca="true" t="shared" si="93" ref="D264:M264">SUM(D265+D266)</f>
        <v>0</v>
      </c>
      <c r="E264" s="92">
        <f t="shared" si="93"/>
        <v>0</v>
      </c>
      <c r="F264" s="92">
        <f t="shared" si="93"/>
        <v>0</v>
      </c>
      <c r="G264" s="92">
        <f>SUM(G265+G266+G267)</f>
        <v>165000</v>
      </c>
      <c r="H264" s="92">
        <f t="shared" si="93"/>
        <v>0</v>
      </c>
      <c r="I264" s="92">
        <f t="shared" si="93"/>
        <v>0</v>
      </c>
      <c r="J264" s="92">
        <f t="shared" si="93"/>
        <v>0</v>
      </c>
      <c r="K264" s="92">
        <f>SUM(K265+K266)</f>
        <v>0</v>
      </c>
      <c r="L264" s="92">
        <f>SUM(L265+L266)</f>
        <v>0</v>
      </c>
      <c r="M264" s="92">
        <f t="shared" si="93"/>
        <v>0</v>
      </c>
    </row>
    <row r="265" spans="1:13" ht="12.75" customHeight="1">
      <c r="A265" s="114">
        <v>3221</v>
      </c>
      <c r="B265" s="82" t="s">
        <v>151</v>
      </c>
      <c r="C265" s="94">
        <f t="shared" si="86"/>
        <v>15900</v>
      </c>
      <c r="D265" s="94"/>
      <c r="E265" s="94"/>
      <c r="F265" s="94"/>
      <c r="G265" s="94">
        <v>15900</v>
      </c>
      <c r="H265" s="94"/>
      <c r="I265" s="94"/>
      <c r="J265" s="94"/>
      <c r="K265" s="94"/>
      <c r="L265" s="94"/>
      <c r="M265" s="94"/>
    </row>
    <row r="266" spans="1:13" ht="12.75">
      <c r="A266" s="114">
        <v>3222</v>
      </c>
      <c r="B266" s="82" t="s">
        <v>127</v>
      </c>
      <c r="C266" s="94">
        <f t="shared" si="86"/>
        <v>142100</v>
      </c>
      <c r="D266" s="94"/>
      <c r="E266" s="94"/>
      <c r="F266" s="94"/>
      <c r="G266" s="94">
        <v>142100</v>
      </c>
      <c r="H266" s="94"/>
      <c r="I266" s="94"/>
      <c r="J266" s="94"/>
      <c r="K266" s="94"/>
      <c r="L266" s="94"/>
      <c r="M266" s="94"/>
    </row>
    <row r="267" spans="1:13" ht="12.75">
      <c r="A267" s="114">
        <v>3225</v>
      </c>
      <c r="B267" s="82" t="s">
        <v>141</v>
      </c>
      <c r="C267" s="94">
        <f t="shared" si="86"/>
        <v>7000</v>
      </c>
      <c r="D267" s="94"/>
      <c r="E267" s="94"/>
      <c r="F267" s="94"/>
      <c r="G267" s="94">
        <v>7000</v>
      </c>
      <c r="H267" s="94"/>
      <c r="I267" s="94"/>
      <c r="J267" s="94"/>
      <c r="K267" s="94"/>
      <c r="L267" s="94"/>
      <c r="M267" s="94"/>
    </row>
    <row r="268" spans="1:13" s="90" customFormat="1" ht="12.75">
      <c r="A268" s="54">
        <v>323</v>
      </c>
      <c r="B268" s="88" t="s">
        <v>21</v>
      </c>
      <c r="C268" s="92">
        <f t="shared" si="86"/>
        <v>0</v>
      </c>
      <c r="D268" s="92">
        <f aca="true" t="shared" si="94" ref="D268:M268">SUM(D269+D270)</f>
        <v>0</v>
      </c>
      <c r="E268" s="92">
        <f t="shared" si="94"/>
        <v>0</v>
      </c>
      <c r="F268" s="92">
        <f t="shared" si="94"/>
        <v>0</v>
      </c>
      <c r="G268" s="92">
        <f t="shared" si="94"/>
        <v>0</v>
      </c>
      <c r="H268" s="92">
        <f t="shared" si="94"/>
        <v>0</v>
      </c>
      <c r="I268" s="92">
        <f t="shared" si="94"/>
        <v>0</v>
      </c>
      <c r="J268" s="92">
        <f t="shared" si="94"/>
        <v>0</v>
      </c>
      <c r="K268" s="92">
        <f>SUM(K269+K270)</f>
        <v>0</v>
      </c>
      <c r="L268" s="92">
        <f>SUM(L269+L270)</f>
        <v>0</v>
      </c>
      <c r="M268" s="92">
        <f t="shared" si="94"/>
        <v>0</v>
      </c>
    </row>
    <row r="269" spans="1:13" ht="12.75">
      <c r="A269" s="114">
        <v>3236</v>
      </c>
      <c r="B269" s="82" t="s">
        <v>105</v>
      </c>
      <c r="C269" s="94">
        <f t="shared" si="86"/>
        <v>0</v>
      </c>
      <c r="D269" s="94"/>
      <c r="E269" s="94"/>
      <c r="F269" s="94"/>
      <c r="G269" s="94">
        <v>0</v>
      </c>
      <c r="H269" s="94"/>
      <c r="I269" s="94"/>
      <c r="J269" s="94"/>
      <c r="K269" s="94"/>
      <c r="L269" s="94"/>
      <c r="M269" s="94"/>
    </row>
    <row r="270" spans="1:13" ht="12.75">
      <c r="A270" s="114">
        <v>3237</v>
      </c>
      <c r="B270" s="82" t="s">
        <v>106</v>
      </c>
      <c r="C270" s="94">
        <f t="shared" si="86"/>
        <v>0</v>
      </c>
      <c r="D270" s="94"/>
      <c r="E270" s="94"/>
      <c r="F270" s="94"/>
      <c r="G270" s="94"/>
      <c r="H270" s="94">
        <v>0</v>
      </c>
      <c r="I270" s="94"/>
      <c r="J270" s="94"/>
      <c r="K270" s="94"/>
      <c r="L270" s="94"/>
      <c r="M270" s="94"/>
    </row>
    <row r="271" spans="1:13" ht="51">
      <c r="A271" s="113" t="s">
        <v>80</v>
      </c>
      <c r="B271" s="97" t="s">
        <v>61</v>
      </c>
      <c r="C271" s="98">
        <f>SUM(C272)</f>
        <v>0</v>
      </c>
      <c r="D271" s="98">
        <f aca="true" t="shared" si="95" ref="D271:M274">SUM(D272)</f>
        <v>0</v>
      </c>
      <c r="E271" s="98">
        <f t="shared" si="95"/>
        <v>0</v>
      </c>
      <c r="F271" s="98">
        <f t="shared" si="95"/>
        <v>0</v>
      </c>
      <c r="G271" s="98">
        <f t="shared" si="95"/>
        <v>0</v>
      </c>
      <c r="H271" s="98">
        <f t="shared" si="95"/>
        <v>0</v>
      </c>
      <c r="I271" s="98">
        <f t="shared" si="95"/>
        <v>0</v>
      </c>
      <c r="J271" s="98">
        <f t="shared" si="95"/>
        <v>0</v>
      </c>
      <c r="K271" s="98">
        <f t="shared" si="95"/>
        <v>0</v>
      </c>
      <c r="L271" s="98">
        <f t="shared" si="95"/>
        <v>0</v>
      </c>
      <c r="M271" s="98">
        <f t="shared" si="95"/>
        <v>0</v>
      </c>
    </row>
    <row r="272" spans="1:13" s="90" customFormat="1" ht="12.75">
      <c r="A272" s="54">
        <v>3</v>
      </c>
      <c r="B272" s="88" t="s">
        <v>37</v>
      </c>
      <c r="C272" s="92">
        <f>SUM(C273)</f>
        <v>0</v>
      </c>
      <c r="D272" s="92">
        <f t="shared" si="95"/>
        <v>0</v>
      </c>
      <c r="E272" s="92">
        <f t="shared" si="95"/>
        <v>0</v>
      </c>
      <c r="F272" s="92">
        <f t="shared" si="95"/>
        <v>0</v>
      </c>
      <c r="G272" s="92">
        <f t="shared" si="95"/>
        <v>0</v>
      </c>
      <c r="H272" s="92">
        <f t="shared" si="95"/>
        <v>0</v>
      </c>
      <c r="I272" s="92">
        <f t="shared" si="95"/>
        <v>0</v>
      </c>
      <c r="J272" s="92">
        <f t="shared" si="95"/>
        <v>0</v>
      </c>
      <c r="K272" s="92">
        <f t="shared" si="95"/>
        <v>0</v>
      </c>
      <c r="L272" s="92">
        <f t="shared" si="95"/>
        <v>0</v>
      </c>
      <c r="M272" s="92">
        <f t="shared" si="95"/>
        <v>0</v>
      </c>
    </row>
    <row r="273" spans="1:13" s="90" customFormat="1" ht="12.75">
      <c r="A273" s="54">
        <v>32</v>
      </c>
      <c r="B273" s="88" t="s">
        <v>18</v>
      </c>
      <c r="C273" s="92">
        <f aca="true" t="shared" si="96" ref="C273:M273">SUM(C274+C276)</f>
        <v>0</v>
      </c>
      <c r="D273" s="92">
        <f t="shared" si="96"/>
        <v>0</v>
      </c>
      <c r="E273" s="92">
        <f t="shared" si="96"/>
        <v>0</v>
      </c>
      <c r="F273" s="92">
        <f t="shared" si="96"/>
        <v>0</v>
      </c>
      <c r="G273" s="92">
        <f t="shared" si="96"/>
        <v>0</v>
      </c>
      <c r="H273" s="92">
        <f t="shared" si="96"/>
        <v>0</v>
      </c>
      <c r="I273" s="92">
        <f t="shared" si="96"/>
        <v>0</v>
      </c>
      <c r="J273" s="92">
        <f t="shared" si="96"/>
        <v>0</v>
      </c>
      <c r="K273" s="92">
        <f>SUM(K274+K276)</f>
        <v>0</v>
      </c>
      <c r="L273" s="92">
        <f>SUM(L274+L276)</f>
        <v>0</v>
      </c>
      <c r="M273" s="92">
        <f t="shared" si="96"/>
        <v>0</v>
      </c>
    </row>
    <row r="274" spans="1:13" s="90" customFormat="1" ht="12.75">
      <c r="A274" s="54">
        <v>321</v>
      </c>
      <c r="B274" s="88" t="s">
        <v>19</v>
      </c>
      <c r="C274" s="92">
        <f>SUM(C275)</f>
        <v>0</v>
      </c>
      <c r="D274" s="92">
        <f t="shared" si="95"/>
        <v>0</v>
      </c>
      <c r="E274" s="92">
        <f t="shared" si="95"/>
        <v>0</v>
      </c>
      <c r="F274" s="92">
        <f t="shared" si="95"/>
        <v>0</v>
      </c>
      <c r="G274" s="92">
        <f t="shared" si="95"/>
        <v>0</v>
      </c>
      <c r="H274" s="92">
        <f t="shared" si="95"/>
        <v>0</v>
      </c>
      <c r="I274" s="92">
        <f t="shared" si="95"/>
        <v>0</v>
      </c>
      <c r="J274" s="92">
        <f t="shared" si="95"/>
        <v>0</v>
      </c>
      <c r="K274" s="92">
        <f t="shared" si="95"/>
        <v>0</v>
      </c>
      <c r="L274" s="92">
        <f t="shared" si="95"/>
        <v>0</v>
      </c>
      <c r="M274" s="92">
        <f t="shared" si="95"/>
        <v>0</v>
      </c>
    </row>
    <row r="275" spans="1:13" s="91" customFormat="1" ht="12.75">
      <c r="A275" s="119">
        <v>3211</v>
      </c>
      <c r="B275" s="102" t="s">
        <v>96</v>
      </c>
      <c r="C275" s="103"/>
      <c r="D275" s="103"/>
      <c r="E275" s="103"/>
      <c r="F275" s="103"/>
      <c r="G275" s="103"/>
      <c r="H275" s="103">
        <v>0</v>
      </c>
      <c r="I275" s="103"/>
      <c r="J275" s="103"/>
      <c r="K275" s="103"/>
      <c r="L275" s="103"/>
      <c r="M275" s="103"/>
    </row>
    <row r="276" spans="1:13" s="90" customFormat="1" ht="25.5">
      <c r="A276" s="54">
        <v>329</v>
      </c>
      <c r="B276" s="88" t="s">
        <v>109</v>
      </c>
      <c r="C276" s="92">
        <f>SUM(C277)</f>
        <v>0</v>
      </c>
      <c r="D276" s="92">
        <f aca="true" t="shared" si="97" ref="D276:M276">SUM(D277)</f>
        <v>0</v>
      </c>
      <c r="E276" s="92">
        <f t="shared" si="97"/>
        <v>0</v>
      </c>
      <c r="F276" s="92">
        <f t="shared" si="97"/>
        <v>0</v>
      </c>
      <c r="G276" s="92">
        <f t="shared" si="97"/>
        <v>0</v>
      </c>
      <c r="H276" s="92">
        <f t="shared" si="97"/>
        <v>0</v>
      </c>
      <c r="I276" s="92">
        <f t="shared" si="97"/>
        <v>0</v>
      </c>
      <c r="J276" s="92">
        <f t="shared" si="97"/>
        <v>0</v>
      </c>
      <c r="K276" s="92">
        <f t="shared" si="97"/>
        <v>0</v>
      </c>
      <c r="L276" s="92">
        <f t="shared" si="97"/>
        <v>0</v>
      </c>
      <c r="M276" s="92">
        <f t="shared" si="97"/>
        <v>0</v>
      </c>
    </row>
    <row r="277" spans="1:13" ht="12.75">
      <c r="A277" s="114">
        <v>3299</v>
      </c>
      <c r="B277" s="82" t="s">
        <v>109</v>
      </c>
      <c r="C277" s="94"/>
      <c r="D277" s="94"/>
      <c r="E277" s="94"/>
      <c r="F277" s="94"/>
      <c r="G277" s="94"/>
      <c r="H277" s="94">
        <v>0</v>
      </c>
      <c r="I277" s="94"/>
      <c r="J277" s="94"/>
      <c r="K277" s="94"/>
      <c r="L277" s="94"/>
      <c r="M277" s="94"/>
    </row>
    <row r="278" spans="1:13" ht="51">
      <c r="A278" s="113" t="s">
        <v>81</v>
      </c>
      <c r="B278" s="97" t="s">
        <v>82</v>
      </c>
      <c r="C278" s="98">
        <f>SUM(C279)</f>
        <v>0</v>
      </c>
      <c r="D278" s="98">
        <f aca="true" t="shared" si="98" ref="D278:M281">SUM(D279)</f>
        <v>0</v>
      </c>
      <c r="E278" s="98">
        <f t="shared" si="98"/>
        <v>0</v>
      </c>
      <c r="F278" s="98">
        <f t="shared" si="98"/>
        <v>0</v>
      </c>
      <c r="G278" s="98">
        <f t="shared" si="98"/>
        <v>0</v>
      </c>
      <c r="H278" s="98">
        <f t="shared" si="98"/>
        <v>0</v>
      </c>
      <c r="I278" s="98">
        <f t="shared" si="98"/>
        <v>0</v>
      </c>
      <c r="J278" s="98">
        <f t="shared" si="98"/>
        <v>0</v>
      </c>
      <c r="K278" s="98">
        <f t="shared" si="98"/>
        <v>0</v>
      </c>
      <c r="L278" s="98">
        <f t="shared" si="98"/>
        <v>0</v>
      </c>
      <c r="M278" s="98">
        <f t="shared" si="98"/>
        <v>0</v>
      </c>
    </row>
    <row r="279" spans="1:13" s="90" customFormat="1" ht="12.75">
      <c r="A279" s="54">
        <v>3</v>
      </c>
      <c r="B279" s="88" t="s">
        <v>37</v>
      </c>
      <c r="C279" s="92">
        <f>SUM(C280)</f>
        <v>0</v>
      </c>
      <c r="D279" s="92">
        <f t="shared" si="98"/>
        <v>0</v>
      </c>
      <c r="E279" s="92">
        <f t="shared" si="98"/>
        <v>0</v>
      </c>
      <c r="F279" s="92">
        <f t="shared" si="98"/>
        <v>0</v>
      </c>
      <c r="G279" s="92">
        <f t="shared" si="98"/>
        <v>0</v>
      </c>
      <c r="H279" s="92">
        <f t="shared" si="98"/>
        <v>0</v>
      </c>
      <c r="I279" s="92">
        <f t="shared" si="98"/>
        <v>0</v>
      </c>
      <c r="J279" s="92">
        <f t="shared" si="98"/>
        <v>0</v>
      </c>
      <c r="K279" s="92">
        <f t="shared" si="98"/>
        <v>0</v>
      </c>
      <c r="L279" s="92">
        <f t="shared" si="98"/>
        <v>0</v>
      </c>
      <c r="M279" s="92">
        <f t="shared" si="98"/>
        <v>0</v>
      </c>
    </row>
    <row r="280" spans="1:13" s="90" customFormat="1" ht="12.75">
      <c r="A280" s="54">
        <v>32</v>
      </c>
      <c r="B280" s="88" t="s">
        <v>18</v>
      </c>
      <c r="C280" s="92">
        <f>SUM(C281)</f>
        <v>0</v>
      </c>
      <c r="D280" s="92">
        <f t="shared" si="98"/>
        <v>0</v>
      </c>
      <c r="E280" s="92">
        <f t="shared" si="98"/>
        <v>0</v>
      </c>
      <c r="F280" s="92">
        <f t="shared" si="98"/>
        <v>0</v>
      </c>
      <c r="G280" s="92">
        <f t="shared" si="98"/>
        <v>0</v>
      </c>
      <c r="H280" s="92">
        <f t="shared" si="98"/>
        <v>0</v>
      </c>
      <c r="I280" s="92">
        <f t="shared" si="98"/>
        <v>0</v>
      </c>
      <c r="J280" s="92">
        <f t="shared" si="98"/>
        <v>0</v>
      </c>
      <c r="K280" s="92">
        <f t="shared" si="98"/>
        <v>0</v>
      </c>
      <c r="L280" s="92">
        <f t="shared" si="98"/>
        <v>0</v>
      </c>
      <c r="M280" s="92">
        <f t="shared" si="98"/>
        <v>0</v>
      </c>
    </row>
    <row r="281" spans="1:13" s="90" customFormat="1" ht="25.5">
      <c r="A281" s="54">
        <v>329</v>
      </c>
      <c r="B281" s="88" t="s">
        <v>109</v>
      </c>
      <c r="C281" s="92">
        <f>SUM(C282)</f>
        <v>0</v>
      </c>
      <c r="D281" s="92">
        <f t="shared" si="98"/>
        <v>0</v>
      </c>
      <c r="E281" s="92">
        <f t="shared" si="98"/>
        <v>0</v>
      </c>
      <c r="F281" s="92">
        <f t="shared" si="98"/>
        <v>0</v>
      </c>
      <c r="G281" s="92">
        <f t="shared" si="98"/>
        <v>0</v>
      </c>
      <c r="H281" s="92">
        <f t="shared" si="98"/>
        <v>0</v>
      </c>
      <c r="I281" s="92">
        <f t="shared" si="98"/>
        <v>0</v>
      </c>
      <c r="J281" s="92">
        <f t="shared" si="98"/>
        <v>0</v>
      </c>
      <c r="K281" s="92"/>
      <c r="L281" s="92"/>
      <c r="M281" s="92"/>
    </row>
    <row r="282" spans="1:13" ht="12.75">
      <c r="A282" s="114">
        <v>3299</v>
      </c>
      <c r="B282" s="82" t="s">
        <v>109</v>
      </c>
      <c r="C282" s="94">
        <v>0</v>
      </c>
      <c r="D282" s="94"/>
      <c r="E282" s="94">
        <v>0</v>
      </c>
      <c r="F282" s="94"/>
      <c r="G282" s="94"/>
      <c r="H282" s="94"/>
      <c r="I282" s="94"/>
      <c r="J282" s="94"/>
      <c r="K282" s="94"/>
      <c r="L282" s="94"/>
      <c r="M282" s="94"/>
    </row>
    <row r="283" spans="1:13" ht="51">
      <c r="A283" s="113" t="s">
        <v>83</v>
      </c>
      <c r="B283" s="97" t="s">
        <v>60</v>
      </c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</row>
    <row r="284" spans="1:13" ht="12.75">
      <c r="A284" s="114"/>
      <c r="B284" s="82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</row>
    <row r="285" spans="1:13" ht="51">
      <c r="A285" s="113" t="s">
        <v>84</v>
      </c>
      <c r="B285" s="97" t="s">
        <v>85</v>
      </c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</row>
    <row r="286" spans="1:13" ht="12.75">
      <c r="A286" s="114"/>
      <c r="B286" s="82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</row>
    <row r="287" spans="1:13" ht="51">
      <c r="A287" s="113" t="s">
        <v>86</v>
      </c>
      <c r="B287" s="97" t="s">
        <v>66</v>
      </c>
      <c r="C287" s="98">
        <f aca="true" t="shared" si="99" ref="C287:M288">SUM(C288)</f>
        <v>104450</v>
      </c>
      <c r="D287" s="98">
        <f t="shared" si="99"/>
        <v>0</v>
      </c>
      <c r="E287" s="98">
        <f t="shared" si="99"/>
        <v>41000</v>
      </c>
      <c r="F287" s="98">
        <f t="shared" si="99"/>
        <v>16150</v>
      </c>
      <c r="G287" s="98">
        <f t="shared" si="99"/>
        <v>30300</v>
      </c>
      <c r="H287" s="98">
        <f t="shared" si="99"/>
        <v>0</v>
      </c>
      <c r="I287" s="98">
        <f t="shared" si="99"/>
        <v>17000</v>
      </c>
      <c r="J287" s="98">
        <f t="shared" si="99"/>
        <v>0</v>
      </c>
      <c r="K287" s="98">
        <f t="shared" si="99"/>
        <v>0</v>
      </c>
      <c r="L287" s="98">
        <f t="shared" si="99"/>
        <v>77800</v>
      </c>
      <c r="M287" s="98">
        <f t="shared" si="99"/>
        <v>77800</v>
      </c>
    </row>
    <row r="288" spans="1:13" s="90" customFormat="1" ht="25.5">
      <c r="A288" s="54">
        <v>4</v>
      </c>
      <c r="B288" s="99" t="s">
        <v>24</v>
      </c>
      <c r="C288" s="92">
        <f>D288+E288+F288+G288+H288+I288+J288+K288</f>
        <v>104450</v>
      </c>
      <c r="D288" s="92">
        <f t="shared" si="99"/>
        <v>0</v>
      </c>
      <c r="E288" s="92">
        <f t="shared" si="99"/>
        <v>41000</v>
      </c>
      <c r="F288" s="92">
        <f t="shared" si="99"/>
        <v>16150</v>
      </c>
      <c r="G288" s="92">
        <f t="shared" si="99"/>
        <v>30300</v>
      </c>
      <c r="H288" s="92">
        <f t="shared" si="99"/>
        <v>0</v>
      </c>
      <c r="I288" s="92">
        <f t="shared" si="99"/>
        <v>17000</v>
      </c>
      <c r="J288" s="92">
        <f t="shared" si="99"/>
        <v>0</v>
      </c>
      <c r="K288" s="92">
        <f t="shared" si="99"/>
        <v>0</v>
      </c>
      <c r="L288" s="92">
        <f t="shared" si="99"/>
        <v>77800</v>
      </c>
      <c r="M288" s="92">
        <f t="shared" si="99"/>
        <v>77800</v>
      </c>
    </row>
    <row r="289" spans="1:13" s="90" customFormat="1" ht="25.5">
      <c r="A289" s="54">
        <v>42</v>
      </c>
      <c r="B289" s="99" t="s">
        <v>124</v>
      </c>
      <c r="C289" s="92">
        <f aca="true" t="shared" si="100" ref="C289:C298">D289+E289+F289+G289+H289+I289+J289+K289</f>
        <v>104450</v>
      </c>
      <c r="D289" s="92">
        <f aca="true" t="shared" si="101" ref="D289:J289">SUM(D290+D297)</f>
        <v>0</v>
      </c>
      <c r="E289" s="92">
        <f t="shared" si="101"/>
        <v>41000</v>
      </c>
      <c r="F289" s="92">
        <f t="shared" si="101"/>
        <v>16150</v>
      </c>
      <c r="G289" s="92">
        <f t="shared" si="101"/>
        <v>30300</v>
      </c>
      <c r="H289" s="92">
        <f t="shared" si="101"/>
        <v>0</v>
      </c>
      <c r="I289" s="92">
        <f t="shared" si="101"/>
        <v>17000</v>
      </c>
      <c r="J289" s="92">
        <f t="shared" si="101"/>
        <v>0</v>
      </c>
      <c r="K289" s="92">
        <f>SUM(K290+K297)</f>
        <v>0</v>
      </c>
      <c r="L289" s="92">
        <v>77800</v>
      </c>
      <c r="M289" s="92">
        <f>L289</f>
        <v>77800</v>
      </c>
    </row>
    <row r="290" spans="1:13" s="90" customFormat="1" ht="12.75">
      <c r="A290" s="54">
        <v>422</v>
      </c>
      <c r="B290" s="99" t="s">
        <v>125</v>
      </c>
      <c r="C290" s="92">
        <f t="shared" si="100"/>
        <v>91950</v>
      </c>
      <c r="D290" s="92">
        <f>SUM(D291:D296)</f>
        <v>0</v>
      </c>
      <c r="E290" s="92">
        <f>SUM(E291:E296)</f>
        <v>35000</v>
      </c>
      <c r="F290" s="92">
        <f aca="true" t="shared" si="102" ref="F290:M290">SUM(F291:F296)</f>
        <v>15650</v>
      </c>
      <c r="G290" s="92">
        <f t="shared" si="102"/>
        <v>30300</v>
      </c>
      <c r="H290" s="92">
        <f t="shared" si="102"/>
        <v>0</v>
      </c>
      <c r="I290" s="92">
        <f t="shared" si="102"/>
        <v>11000</v>
      </c>
      <c r="J290" s="92">
        <f t="shared" si="102"/>
        <v>0</v>
      </c>
      <c r="K290" s="92">
        <f>SUM(K291:K296)</f>
        <v>0</v>
      </c>
      <c r="L290" s="92">
        <f>SUM(L291:L296)</f>
        <v>0</v>
      </c>
      <c r="M290" s="92">
        <f t="shared" si="102"/>
        <v>0</v>
      </c>
    </row>
    <row r="291" spans="1:13" ht="12.75">
      <c r="A291" s="114">
        <v>4221</v>
      </c>
      <c r="B291" s="82" t="s">
        <v>130</v>
      </c>
      <c r="C291" s="94">
        <f t="shared" si="100"/>
        <v>43000</v>
      </c>
      <c r="D291" s="94"/>
      <c r="E291" s="94">
        <v>20000</v>
      </c>
      <c r="F291" s="94">
        <v>9000</v>
      </c>
      <c r="G291" s="94">
        <v>8000</v>
      </c>
      <c r="H291" s="94"/>
      <c r="I291" s="94">
        <v>6000</v>
      </c>
      <c r="J291" s="94"/>
      <c r="K291" s="94"/>
      <c r="L291" s="94"/>
      <c r="M291" s="94"/>
    </row>
    <row r="292" spans="1:13" ht="12.75">
      <c r="A292" s="114">
        <v>422</v>
      </c>
      <c r="B292" s="82" t="s">
        <v>201</v>
      </c>
      <c r="C292" s="94">
        <f t="shared" si="100"/>
        <v>1000</v>
      </c>
      <c r="D292" s="94"/>
      <c r="E292" s="94"/>
      <c r="F292" s="94"/>
      <c r="G292" s="94"/>
      <c r="H292" s="94"/>
      <c r="I292" s="94">
        <v>1000</v>
      </c>
      <c r="J292" s="94"/>
      <c r="K292" s="94"/>
      <c r="L292" s="94"/>
      <c r="M292" s="94"/>
    </row>
    <row r="293" spans="1:13" ht="12.75">
      <c r="A293" s="114">
        <v>4223</v>
      </c>
      <c r="B293" s="82" t="s">
        <v>131</v>
      </c>
      <c r="C293" s="94">
        <f t="shared" si="100"/>
        <v>0</v>
      </c>
      <c r="D293" s="94"/>
      <c r="E293" s="94"/>
      <c r="F293" s="94">
        <v>0</v>
      </c>
      <c r="G293" s="94"/>
      <c r="H293" s="94"/>
      <c r="I293" s="94"/>
      <c r="J293" s="94"/>
      <c r="K293" s="94"/>
      <c r="L293" s="94"/>
      <c r="M293" s="94"/>
    </row>
    <row r="294" spans="1:13" ht="12.75">
      <c r="A294" s="114">
        <v>4225</v>
      </c>
      <c r="B294" s="82" t="s">
        <v>132</v>
      </c>
      <c r="C294" s="94">
        <f t="shared" si="100"/>
        <v>0</v>
      </c>
      <c r="D294" s="94"/>
      <c r="E294" s="94"/>
      <c r="F294" s="94">
        <v>0</v>
      </c>
      <c r="G294" s="94"/>
      <c r="H294" s="94"/>
      <c r="I294" s="94"/>
      <c r="J294" s="94"/>
      <c r="K294" s="94"/>
      <c r="L294" s="94"/>
      <c r="M294" s="94"/>
    </row>
    <row r="295" spans="1:13" ht="12.75">
      <c r="A295" s="114">
        <v>4226</v>
      </c>
      <c r="B295" s="82" t="s">
        <v>126</v>
      </c>
      <c r="C295" s="94">
        <f t="shared" si="100"/>
        <v>0</v>
      </c>
      <c r="D295" s="94"/>
      <c r="E295" s="94"/>
      <c r="F295" s="94">
        <v>0</v>
      </c>
      <c r="G295" s="94"/>
      <c r="H295" s="94"/>
      <c r="I295" s="94"/>
      <c r="J295" s="94"/>
      <c r="K295" s="94"/>
      <c r="L295" s="94"/>
      <c r="M295" s="94"/>
    </row>
    <row r="296" spans="1:13" ht="25.5">
      <c r="A296" s="114">
        <v>4227</v>
      </c>
      <c r="B296" s="82" t="s">
        <v>133</v>
      </c>
      <c r="C296" s="94">
        <f t="shared" si="100"/>
        <v>47950</v>
      </c>
      <c r="D296" s="94"/>
      <c r="E296" s="94">
        <v>15000</v>
      </c>
      <c r="F296" s="94">
        <v>6650</v>
      </c>
      <c r="G296" s="94">
        <v>22300</v>
      </c>
      <c r="H296" s="94"/>
      <c r="I296" s="94">
        <v>4000</v>
      </c>
      <c r="J296" s="94"/>
      <c r="K296" s="94"/>
      <c r="L296" s="94"/>
      <c r="M296" s="94"/>
    </row>
    <row r="297" spans="1:13" s="90" customFormat="1" ht="25.5">
      <c r="A297" s="54">
        <v>424</v>
      </c>
      <c r="B297" s="88" t="s">
        <v>134</v>
      </c>
      <c r="C297" s="92">
        <f t="shared" si="100"/>
        <v>12500</v>
      </c>
      <c r="D297" s="92">
        <f>SUM(D298)</f>
        <v>0</v>
      </c>
      <c r="E297" s="92">
        <f>SUM(E298)</f>
        <v>6000</v>
      </c>
      <c r="F297" s="92">
        <f aca="true" t="shared" si="103" ref="F297:M297">SUM(F298)</f>
        <v>500</v>
      </c>
      <c r="G297" s="92">
        <f t="shared" si="103"/>
        <v>0</v>
      </c>
      <c r="H297" s="92">
        <f t="shared" si="103"/>
        <v>0</v>
      </c>
      <c r="I297" s="92">
        <f t="shared" si="103"/>
        <v>6000</v>
      </c>
      <c r="J297" s="92">
        <f t="shared" si="103"/>
        <v>0</v>
      </c>
      <c r="K297" s="92">
        <f t="shared" si="103"/>
        <v>0</v>
      </c>
      <c r="L297" s="92">
        <f t="shared" si="103"/>
        <v>0</v>
      </c>
      <c r="M297" s="92">
        <f t="shared" si="103"/>
        <v>0</v>
      </c>
    </row>
    <row r="298" spans="1:13" ht="12.75">
      <c r="A298" s="114">
        <v>4241</v>
      </c>
      <c r="B298" s="82" t="s">
        <v>135</v>
      </c>
      <c r="C298" s="94">
        <f t="shared" si="100"/>
        <v>12500</v>
      </c>
      <c r="D298" s="94"/>
      <c r="E298" s="94">
        <v>6000</v>
      </c>
      <c r="F298" s="94">
        <v>500</v>
      </c>
      <c r="G298" s="94"/>
      <c r="H298" s="94"/>
      <c r="I298" s="94">
        <v>6000</v>
      </c>
      <c r="J298" s="94"/>
      <c r="K298" s="94"/>
      <c r="L298" s="94"/>
      <c r="M298" s="94"/>
    </row>
    <row r="299" spans="1:13" ht="51">
      <c r="A299" s="113" t="s">
        <v>87</v>
      </c>
      <c r="B299" s="97" t="s">
        <v>68</v>
      </c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</row>
    <row r="300" spans="1:13" ht="12.75">
      <c r="A300" s="114"/>
      <c r="B300" s="82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</row>
    <row r="301" spans="1:13" s="90" customFormat="1" ht="51">
      <c r="A301" s="116" t="s">
        <v>88</v>
      </c>
      <c r="B301" s="104" t="s">
        <v>89</v>
      </c>
      <c r="C301" s="105">
        <f>SUM(C302)</f>
        <v>1000</v>
      </c>
      <c r="D301" s="105">
        <f aca="true" t="shared" si="104" ref="D301:M301">SUM(D302)</f>
        <v>0</v>
      </c>
      <c r="E301" s="105">
        <f t="shared" si="104"/>
        <v>0</v>
      </c>
      <c r="F301" s="105">
        <f t="shared" si="104"/>
        <v>1000</v>
      </c>
      <c r="G301" s="105">
        <f t="shared" si="104"/>
        <v>0</v>
      </c>
      <c r="H301" s="105">
        <f t="shared" si="104"/>
        <v>0</v>
      </c>
      <c r="I301" s="105">
        <f t="shared" si="104"/>
        <v>0</v>
      </c>
      <c r="J301" s="105">
        <f t="shared" si="104"/>
        <v>0</v>
      </c>
      <c r="K301" s="105">
        <f t="shared" si="104"/>
        <v>0</v>
      </c>
      <c r="L301" s="105">
        <f t="shared" si="104"/>
        <v>0</v>
      </c>
      <c r="M301" s="105">
        <f t="shared" si="104"/>
        <v>0</v>
      </c>
    </row>
    <row r="302" spans="1:13" s="90" customFormat="1" ht="12.75">
      <c r="A302" s="115">
        <v>3</v>
      </c>
      <c r="B302" s="89" t="s">
        <v>37</v>
      </c>
      <c r="C302" s="93">
        <f aca="true" t="shared" si="105" ref="C302:C307">D302+E302+F302+G302+H302+I302+J302+K302</f>
        <v>1000</v>
      </c>
      <c r="D302" s="93">
        <f aca="true" t="shared" si="106" ref="D302:M302">SUM(D303)</f>
        <v>0</v>
      </c>
      <c r="E302" s="93">
        <f t="shared" si="106"/>
        <v>0</v>
      </c>
      <c r="F302" s="93">
        <f t="shared" si="106"/>
        <v>1000</v>
      </c>
      <c r="G302" s="93">
        <f>SUM(G303)</f>
        <v>0</v>
      </c>
      <c r="H302" s="93">
        <f t="shared" si="106"/>
        <v>0</v>
      </c>
      <c r="I302" s="93">
        <f t="shared" si="106"/>
        <v>0</v>
      </c>
      <c r="J302" s="93">
        <f t="shared" si="106"/>
        <v>0</v>
      </c>
      <c r="K302" s="93">
        <f t="shared" si="106"/>
        <v>0</v>
      </c>
      <c r="L302" s="93">
        <f t="shared" si="106"/>
        <v>0</v>
      </c>
      <c r="M302" s="93">
        <f t="shared" si="106"/>
        <v>0</v>
      </c>
    </row>
    <row r="303" spans="1:13" s="90" customFormat="1" ht="12.75">
      <c r="A303" s="115">
        <v>32</v>
      </c>
      <c r="B303" s="89" t="s">
        <v>18</v>
      </c>
      <c r="C303" s="93">
        <f t="shared" si="105"/>
        <v>1000</v>
      </c>
      <c r="D303" s="93">
        <f aca="true" t="shared" si="107" ref="D303:K303">SUM(D306)</f>
        <v>0</v>
      </c>
      <c r="E303" s="93">
        <f t="shared" si="107"/>
        <v>0</v>
      </c>
      <c r="F303" s="93">
        <f>F304+F306</f>
        <v>1000</v>
      </c>
      <c r="G303" s="93">
        <f>SUM(G306+G304)</f>
        <v>0</v>
      </c>
      <c r="H303" s="93">
        <f t="shared" si="107"/>
        <v>0</v>
      </c>
      <c r="I303" s="93">
        <f t="shared" si="107"/>
        <v>0</v>
      </c>
      <c r="J303" s="93">
        <f t="shared" si="107"/>
        <v>0</v>
      </c>
      <c r="K303" s="93">
        <f t="shared" si="107"/>
        <v>0</v>
      </c>
      <c r="L303" s="93">
        <v>0</v>
      </c>
      <c r="M303" s="93">
        <f>L303</f>
        <v>0</v>
      </c>
    </row>
    <row r="304" spans="1:13" s="90" customFormat="1" ht="12.75">
      <c r="A304" s="115">
        <v>322</v>
      </c>
      <c r="B304" s="89" t="s">
        <v>20</v>
      </c>
      <c r="C304" s="93">
        <f t="shared" si="105"/>
        <v>500</v>
      </c>
      <c r="D304" s="93"/>
      <c r="E304" s="93"/>
      <c r="F304" s="93">
        <f>F305</f>
        <v>500</v>
      </c>
      <c r="G304" s="93">
        <f>G305</f>
        <v>0</v>
      </c>
      <c r="H304" s="93"/>
      <c r="I304" s="93"/>
      <c r="J304" s="93"/>
      <c r="K304" s="93"/>
      <c r="L304" s="93"/>
      <c r="M304" s="93"/>
    </row>
    <row r="305" spans="1:13" s="90" customFormat="1" ht="12.75">
      <c r="A305" s="114">
        <v>3224</v>
      </c>
      <c r="B305" s="82" t="s">
        <v>148</v>
      </c>
      <c r="C305" s="94">
        <f t="shared" si="105"/>
        <v>500</v>
      </c>
      <c r="D305" s="94"/>
      <c r="E305" s="94"/>
      <c r="F305" s="94">
        <v>500</v>
      </c>
      <c r="G305" s="94">
        <v>0</v>
      </c>
      <c r="H305" s="94"/>
      <c r="I305" s="94"/>
      <c r="J305" s="94"/>
      <c r="K305" s="94"/>
      <c r="L305" s="94"/>
      <c r="M305" s="94"/>
    </row>
    <row r="306" spans="1:13" s="90" customFormat="1" ht="12.75">
      <c r="A306" s="115">
        <v>323</v>
      </c>
      <c r="B306" s="89" t="s">
        <v>21</v>
      </c>
      <c r="C306" s="93">
        <f t="shared" si="105"/>
        <v>500</v>
      </c>
      <c r="D306" s="93">
        <f aca="true" t="shared" si="108" ref="D306:M306">SUM(D307)</f>
        <v>0</v>
      </c>
      <c r="E306" s="93">
        <f t="shared" si="108"/>
        <v>0</v>
      </c>
      <c r="F306" s="93">
        <f t="shared" si="108"/>
        <v>500</v>
      </c>
      <c r="G306" s="93">
        <f t="shared" si="108"/>
        <v>0</v>
      </c>
      <c r="H306" s="93">
        <f t="shared" si="108"/>
        <v>0</v>
      </c>
      <c r="I306" s="93">
        <f t="shared" si="108"/>
        <v>0</v>
      </c>
      <c r="J306" s="93">
        <f t="shared" si="108"/>
        <v>0</v>
      </c>
      <c r="K306" s="93">
        <f t="shared" si="108"/>
        <v>0</v>
      </c>
      <c r="L306" s="93">
        <f t="shared" si="108"/>
        <v>0</v>
      </c>
      <c r="M306" s="93">
        <f t="shared" si="108"/>
        <v>0</v>
      </c>
    </row>
    <row r="307" spans="1:13" ht="12.75">
      <c r="A307" s="114">
        <v>3232</v>
      </c>
      <c r="B307" s="82" t="s">
        <v>154</v>
      </c>
      <c r="C307" s="94">
        <f t="shared" si="105"/>
        <v>500</v>
      </c>
      <c r="D307" s="94"/>
      <c r="E307" s="94"/>
      <c r="F307" s="94">
        <v>500</v>
      </c>
      <c r="G307" s="94">
        <v>0</v>
      </c>
      <c r="H307" s="94"/>
      <c r="I307" s="94">
        <v>0</v>
      </c>
      <c r="J307" s="94"/>
      <c r="K307" s="94"/>
      <c r="L307" s="94"/>
      <c r="M307" s="94"/>
    </row>
    <row r="308" spans="1:13" ht="51">
      <c r="A308" s="113" t="s">
        <v>90</v>
      </c>
      <c r="B308" s="97" t="s">
        <v>91</v>
      </c>
      <c r="C308" s="98">
        <f>SUM(C309)</f>
        <v>15000</v>
      </c>
      <c r="D308" s="98">
        <f aca="true" t="shared" si="109" ref="D308:M308">SUM(D309)</f>
        <v>0</v>
      </c>
      <c r="E308" s="98">
        <f t="shared" si="109"/>
        <v>15000</v>
      </c>
      <c r="F308" s="98">
        <f t="shared" si="109"/>
        <v>0</v>
      </c>
      <c r="G308" s="98">
        <f t="shared" si="109"/>
        <v>0</v>
      </c>
      <c r="H308" s="98">
        <f t="shared" si="109"/>
        <v>0</v>
      </c>
      <c r="I308" s="98">
        <f t="shared" si="109"/>
        <v>0</v>
      </c>
      <c r="J308" s="98">
        <f t="shared" si="109"/>
        <v>0</v>
      </c>
      <c r="K308" s="98">
        <f t="shared" si="109"/>
        <v>0</v>
      </c>
      <c r="L308" s="98">
        <f t="shared" si="109"/>
        <v>15000</v>
      </c>
      <c r="M308" s="98">
        <f t="shared" si="109"/>
        <v>15000</v>
      </c>
    </row>
    <row r="309" spans="1:13" s="90" customFormat="1" ht="12.75">
      <c r="A309" s="54">
        <v>3</v>
      </c>
      <c r="B309" s="88" t="s">
        <v>37</v>
      </c>
      <c r="C309" s="92">
        <f>SUM(C310+C315)</f>
        <v>15000</v>
      </c>
      <c r="D309" s="92">
        <f aca="true" t="shared" si="110" ref="D309:M309">SUM(D310+D315)</f>
        <v>0</v>
      </c>
      <c r="E309" s="92">
        <f t="shared" si="110"/>
        <v>15000</v>
      </c>
      <c r="F309" s="92">
        <f t="shared" si="110"/>
        <v>0</v>
      </c>
      <c r="G309" s="92">
        <f t="shared" si="110"/>
        <v>0</v>
      </c>
      <c r="H309" s="92">
        <f t="shared" si="110"/>
        <v>0</v>
      </c>
      <c r="I309" s="92">
        <f t="shared" si="110"/>
        <v>0</v>
      </c>
      <c r="J309" s="92">
        <f t="shared" si="110"/>
        <v>0</v>
      </c>
      <c r="K309" s="92">
        <f>SUM(K310+K315)</f>
        <v>0</v>
      </c>
      <c r="L309" s="92">
        <f>C309</f>
        <v>15000</v>
      </c>
      <c r="M309" s="92">
        <f t="shared" si="110"/>
        <v>15000</v>
      </c>
    </row>
    <row r="310" spans="1:13" s="90" customFormat="1" ht="12.75">
      <c r="A310" s="54">
        <v>32</v>
      </c>
      <c r="B310" s="88" t="s">
        <v>18</v>
      </c>
      <c r="C310" s="92">
        <f>SUM(C311+C313)</f>
        <v>0</v>
      </c>
      <c r="D310" s="92">
        <f aca="true" t="shared" si="111" ref="D310:J310">SUM(D311+D313)</f>
        <v>0</v>
      </c>
      <c r="E310" s="92">
        <f t="shared" si="111"/>
        <v>0</v>
      </c>
      <c r="F310" s="92">
        <f t="shared" si="111"/>
        <v>0</v>
      </c>
      <c r="G310" s="92">
        <f t="shared" si="111"/>
        <v>0</v>
      </c>
      <c r="H310" s="92">
        <f t="shared" si="111"/>
        <v>0</v>
      </c>
      <c r="I310" s="92">
        <f t="shared" si="111"/>
        <v>0</v>
      </c>
      <c r="J310" s="92">
        <f t="shared" si="111"/>
        <v>0</v>
      </c>
      <c r="K310" s="92">
        <f>SUM(K311+K313)</f>
        <v>0</v>
      </c>
      <c r="L310" s="92">
        <f>C310</f>
        <v>0</v>
      </c>
      <c r="M310" s="92">
        <f>C310</f>
        <v>0</v>
      </c>
    </row>
    <row r="311" spans="1:13" s="90" customFormat="1" ht="12.75">
      <c r="A311" s="54">
        <v>322</v>
      </c>
      <c r="B311" s="88" t="s">
        <v>20</v>
      </c>
      <c r="C311" s="92">
        <f>SUM(C312)</f>
        <v>0</v>
      </c>
      <c r="D311" s="92">
        <f aca="true" t="shared" si="112" ref="D311:M311">SUM(D312)</f>
        <v>0</v>
      </c>
      <c r="E311" s="92">
        <f t="shared" si="112"/>
        <v>0</v>
      </c>
      <c r="F311" s="92">
        <f t="shared" si="112"/>
        <v>0</v>
      </c>
      <c r="G311" s="92">
        <f t="shared" si="112"/>
        <v>0</v>
      </c>
      <c r="H311" s="92">
        <f t="shared" si="112"/>
        <v>0</v>
      </c>
      <c r="I311" s="92">
        <f t="shared" si="112"/>
        <v>0</v>
      </c>
      <c r="J311" s="92">
        <f t="shared" si="112"/>
        <v>0</v>
      </c>
      <c r="K311" s="92">
        <f t="shared" si="112"/>
        <v>0</v>
      </c>
      <c r="L311" s="92">
        <f t="shared" si="112"/>
        <v>0</v>
      </c>
      <c r="M311" s="92">
        <f t="shared" si="112"/>
        <v>0</v>
      </c>
    </row>
    <row r="312" spans="1:13" ht="12.75">
      <c r="A312" s="114">
        <v>3222</v>
      </c>
      <c r="B312" s="82" t="s">
        <v>127</v>
      </c>
      <c r="C312" s="94">
        <v>0</v>
      </c>
      <c r="D312" s="94"/>
      <c r="E312" s="94">
        <v>0</v>
      </c>
      <c r="F312" s="94"/>
      <c r="G312" s="94"/>
      <c r="H312" s="94"/>
      <c r="I312" s="94"/>
      <c r="J312" s="94"/>
      <c r="K312" s="94"/>
      <c r="L312" s="94"/>
      <c r="M312" s="94"/>
    </row>
    <row r="313" spans="1:13" s="90" customFormat="1" ht="25.5">
      <c r="A313" s="54">
        <v>329</v>
      </c>
      <c r="B313" s="88" t="s">
        <v>109</v>
      </c>
      <c r="C313" s="92">
        <f>SUM(C314)</f>
        <v>0</v>
      </c>
      <c r="D313" s="92">
        <f aca="true" t="shared" si="113" ref="D313:M313">SUM(D314)</f>
        <v>0</v>
      </c>
      <c r="E313" s="92">
        <f t="shared" si="113"/>
        <v>0</v>
      </c>
      <c r="F313" s="92">
        <f t="shared" si="113"/>
        <v>0</v>
      </c>
      <c r="G313" s="92">
        <f t="shared" si="113"/>
        <v>0</v>
      </c>
      <c r="H313" s="92">
        <f t="shared" si="113"/>
        <v>0</v>
      </c>
      <c r="I313" s="92">
        <f t="shared" si="113"/>
        <v>0</v>
      </c>
      <c r="J313" s="92">
        <f t="shared" si="113"/>
        <v>0</v>
      </c>
      <c r="K313" s="92">
        <f t="shared" si="113"/>
        <v>0</v>
      </c>
      <c r="L313" s="92">
        <f t="shared" si="113"/>
        <v>0</v>
      </c>
      <c r="M313" s="92">
        <f t="shared" si="113"/>
        <v>0</v>
      </c>
    </row>
    <row r="314" spans="1:13" ht="12.75">
      <c r="A314" s="114">
        <v>3299</v>
      </c>
      <c r="B314" s="82" t="s">
        <v>109</v>
      </c>
      <c r="C314" s="94">
        <v>0</v>
      </c>
      <c r="D314" s="94"/>
      <c r="E314" s="94">
        <v>0</v>
      </c>
      <c r="F314" s="94"/>
      <c r="G314" s="94"/>
      <c r="H314" s="94"/>
      <c r="I314" s="94"/>
      <c r="J314" s="94"/>
      <c r="K314" s="94"/>
      <c r="L314" s="94"/>
      <c r="M314" s="94"/>
    </row>
    <row r="315" spans="1:13" s="90" customFormat="1" ht="25.5">
      <c r="A315" s="54">
        <v>37</v>
      </c>
      <c r="B315" s="82" t="s">
        <v>117</v>
      </c>
      <c r="C315" s="92">
        <f>SUM(C316)</f>
        <v>15000</v>
      </c>
      <c r="D315" s="92">
        <f aca="true" t="shared" si="114" ref="D315:M316">SUM(D316)</f>
        <v>0</v>
      </c>
      <c r="E315" s="92">
        <f t="shared" si="114"/>
        <v>15000</v>
      </c>
      <c r="F315" s="92">
        <f t="shared" si="114"/>
        <v>0</v>
      </c>
      <c r="G315" s="92">
        <f t="shared" si="114"/>
        <v>0</v>
      </c>
      <c r="H315" s="92">
        <f t="shared" si="114"/>
        <v>0</v>
      </c>
      <c r="I315" s="92">
        <f t="shared" si="114"/>
        <v>0</v>
      </c>
      <c r="J315" s="92">
        <f t="shared" si="114"/>
        <v>0</v>
      </c>
      <c r="K315" s="92">
        <f t="shared" si="114"/>
        <v>0</v>
      </c>
      <c r="L315" s="92">
        <f>C315</f>
        <v>15000</v>
      </c>
      <c r="M315" s="92">
        <f>L315</f>
        <v>15000</v>
      </c>
    </row>
    <row r="316" spans="1:13" s="90" customFormat="1" ht="25.5">
      <c r="A316" s="54">
        <v>372</v>
      </c>
      <c r="B316" s="82" t="s">
        <v>118</v>
      </c>
      <c r="C316" s="92">
        <f>SUM(C317)</f>
        <v>15000</v>
      </c>
      <c r="D316" s="92">
        <f t="shared" si="114"/>
        <v>0</v>
      </c>
      <c r="E316" s="92">
        <f t="shared" si="114"/>
        <v>15000</v>
      </c>
      <c r="F316" s="92">
        <f t="shared" si="114"/>
        <v>0</v>
      </c>
      <c r="G316" s="92">
        <f t="shared" si="114"/>
        <v>0</v>
      </c>
      <c r="H316" s="92">
        <f t="shared" si="114"/>
        <v>0</v>
      </c>
      <c r="I316" s="92">
        <f t="shared" si="114"/>
        <v>0</v>
      </c>
      <c r="J316" s="92">
        <f t="shared" si="114"/>
        <v>0</v>
      </c>
      <c r="K316" s="92">
        <f t="shared" si="114"/>
        <v>0</v>
      </c>
      <c r="L316" s="92">
        <f t="shared" si="114"/>
        <v>0</v>
      </c>
      <c r="M316" s="92">
        <f t="shared" si="114"/>
        <v>0</v>
      </c>
    </row>
    <row r="317" spans="1:13" ht="25.5">
      <c r="A317" s="114">
        <v>3721</v>
      </c>
      <c r="B317" s="82" t="s">
        <v>128</v>
      </c>
      <c r="C317" s="94">
        <f>D317+E317+F317+G317+H317+I317+J317+K317</f>
        <v>15000</v>
      </c>
      <c r="D317" s="94"/>
      <c r="E317" s="94">
        <v>15000</v>
      </c>
      <c r="F317" s="94"/>
      <c r="G317" s="94"/>
      <c r="H317" s="94"/>
      <c r="I317" s="94"/>
      <c r="J317" s="94"/>
      <c r="K317" s="94"/>
      <c r="L317" s="94"/>
      <c r="M317" s="94"/>
    </row>
    <row r="318" spans="1:13" ht="51">
      <c r="A318" s="113" t="s">
        <v>92</v>
      </c>
      <c r="B318" s="97" t="s">
        <v>93</v>
      </c>
      <c r="C318" s="98">
        <f>SUM(C319+C323)</f>
        <v>510000</v>
      </c>
      <c r="D318" s="98">
        <f>SUM(D319+D323)</f>
        <v>0</v>
      </c>
      <c r="E318" s="98">
        <f>SUM(E319+E323)</f>
        <v>400000</v>
      </c>
      <c r="F318" s="98">
        <f aca="true" t="shared" si="115" ref="F318:M318">SUM(F319+F323)</f>
        <v>0</v>
      </c>
      <c r="G318" s="98">
        <f t="shared" si="115"/>
        <v>0</v>
      </c>
      <c r="H318" s="98">
        <f t="shared" si="115"/>
        <v>110000</v>
      </c>
      <c r="I318" s="98">
        <f t="shared" si="115"/>
        <v>0</v>
      </c>
      <c r="J318" s="98">
        <f t="shared" si="115"/>
        <v>0</v>
      </c>
      <c r="K318" s="98">
        <f>SUM(K319+K323)</f>
        <v>0</v>
      </c>
      <c r="L318" s="98">
        <f>SUM(L319+L323)</f>
        <v>510000</v>
      </c>
      <c r="M318" s="98">
        <f t="shared" si="115"/>
        <v>510000</v>
      </c>
    </row>
    <row r="319" spans="1:13" s="90" customFormat="1" ht="12.75">
      <c r="A319" s="115">
        <v>3</v>
      </c>
      <c r="B319" s="89" t="s">
        <v>37</v>
      </c>
      <c r="C319" s="93">
        <f>D319+E319+F319+G319+H319+I319+J319+K319</f>
        <v>370000</v>
      </c>
      <c r="D319" s="93">
        <f aca="true" t="shared" si="116" ref="D319:M321">SUM(D320)</f>
        <v>0</v>
      </c>
      <c r="E319" s="93">
        <f t="shared" si="116"/>
        <v>260000</v>
      </c>
      <c r="F319" s="93">
        <f t="shared" si="116"/>
        <v>0</v>
      </c>
      <c r="G319" s="93">
        <f t="shared" si="116"/>
        <v>0</v>
      </c>
      <c r="H319" s="93">
        <f t="shared" si="116"/>
        <v>110000</v>
      </c>
      <c r="I319" s="93">
        <f t="shared" si="116"/>
        <v>0</v>
      </c>
      <c r="J319" s="93">
        <f t="shared" si="116"/>
        <v>0</v>
      </c>
      <c r="K319" s="93">
        <f t="shared" si="116"/>
        <v>0</v>
      </c>
      <c r="L319" s="93">
        <f t="shared" si="116"/>
        <v>370000</v>
      </c>
      <c r="M319" s="93">
        <f t="shared" si="116"/>
        <v>370000</v>
      </c>
    </row>
    <row r="320" spans="1:13" s="90" customFormat="1" ht="38.25">
      <c r="A320" s="115">
        <v>37</v>
      </c>
      <c r="B320" s="89" t="s">
        <v>117</v>
      </c>
      <c r="C320" s="93">
        <f aca="true" t="shared" si="117" ref="C320:C326">D320+E320+F320+G320+H320+I320+J320+K320</f>
        <v>370000</v>
      </c>
      <c r="D320" s="93">
        <f t="shared" si="116"/>
        <v>0</v>
      </c>
      <c r="E320" s="93">
        <f t="shared" si="116"/>
        <v>260000</v>
      </c>
      <c r="F320" s="93">
        <f t="shared" si="116"/>
        <v>0</v>
      </c>
      <c r="G320" s="93">
        <f t="shared" si="116"/>
        <v>0</v>
      </c>
      <c r="H320" s="93">
        <f t="shared" si="116"/>
        <v>110000</v>
      </c>
      <c r="I320" s="93">
        <f t="shared" si="116"/>
        <v>0</v>
      </c>
      <c r="J320" s="93">
        <f t="shared" si="116"/>
        <v>0</v>
      </c>
      <c r="K320" s="93">
        <f t="shared" si="116"/>
        <v>0</v>
      </c>
      <c r="L320" s="93">
        <f>C320</f>
        <v>370000</v>
      </c>
      <c r="M320" s="93">
        <f>L320</f>
        <v>370000</v>
      </c>
    </row>
    <row r="321" spans="1:13" s="90" customFormat="1" ht="25.5">
      <c r="A321" s="115">
        <v>372</v>
      </c>
      <c r="B321" s="89" t="s">
        <v>118</v>
      </c>
      <c r="C321" s="93">
        <f t="shared" si="117"/>
        <v>370000</v>
      </c>
      <c r="D321" s="93">
        <f t="shared" si="116"/>
        <v>0</v>
      </c>
      <c r="E321" s="93">
        <f t="shared" si="116"/>
        <v>260000</v>
      </c>
      <c r="F321" s="93">
        <f t="shared" si="116"/>
        <v>0</v>
      </c>
      <c r="G321" s="93">
        <f t="shared" si="116"/>
        <v>0</v>
      </c>
      <c r="H321" s="93">
        <f t="shared" si="116"/>
        <v>110000</v>
      </c>
      <c r="I321" s="93">
        <f t="shared" si="116"/>
        <v>0</v>
      </c>
      <c r="J321" s="93">
        <f t="shared" si="116"/>
        <v>0</v>
      </c>
      <c r="K321" s="93">
        <f t="shared" si="116"/>
        <v>0</v>
      </c>
      <c r="L321" s="93">
        <f t="shared" si="116"/>
        <v>0</v>
      </c>
      <c r="M321" s="93">
        <f t="shared" si="116"/>
        <v>0</v>
      </c>
    </row>
    <row r="322" spans="1:13" ht="25.5">
      <c r="A322" s="114">
        <v>3722</v>
      </c>
      <c r="B322" s="82" t="s">
        <v>129</v>
      </c>
      <c r="C322" s="94">
        <f t="shared" si="117"/>
        <v>370000</v>
      </c>
      <c r="D322" s="94"/>
      <c r="E322" s="94">
        <v>260000</v>
      </c>
      <c r="F322" s="94"/>
      <c r="G322" s="94"/>
      <c r="H322" s="94">
        <v>110000</v>
      </c>
      <c r="I322" s="94"/>
      <c r="J322" s="94"/>
      <c r="K322" s="94"/>
      <c r="L322" s="94"/>
      <c r="M322" s="94"/>
    </row>
    <row r="323" spans="1:13" s="90" customFormat="1" ht="25.5">
      <c r="A323" s="115">
        <v>4</v>
      </c>
      <c r="B323" s="101" t="s">
        <v>24</v>
      </c>
      <c r="C323" s="93">
        <f t="shared" si="117"/>
        <v>140000</v>
      </c>
      <c r="D323" s="93">
        <f aca="true" t="shared" si="118" ref="D323:M325">SUM(D324)</f>
        <v>0</v>
      </c>
      <c r="E323" s="93">
        <f t="shared" si="118"/>
        <v>140000</v>
      </c>
      <c r="F323" s="93">
        <f t="shared" si="118"/>
        <v>0</v>
      </c>
      <c r="G323" s="93">
        <f t="shared" si="118"/>
        <v>0</v>
      </c>
      <c r="H323" s="93">
        <f t="shared" si="118"/>
        <v>0</v>
      </c>
      <c r="I323" s="93">
        <f t="shared" si="118"/>
        <v>0</v>
      </c>
      <c r="J323" s="93">
        <f t="shared" si="118"/>
        <v>0</v>
      </c>
      <c r="K323" s="93">
        <f t="shared" si="118"/>
        <v>0</v>
      </c>
      <c r="L323" s="93">
        <f t="shared" si="118"/>
        <v>140000</v>
      </c>
      <c r="M323" s="93">
        <f t="shared" si="118"/>
        <v>140000</v>
      </c>
    </row>
    <row r="324" spans="1:13" s="90" customFormat="1" ht="25.5">
      <c r="A324" s="115">
        <v>42</v>
      </c>
      <c r="B324" s="101" t="s">
        <v>124</v>
      </c>
      <c r="C324" s="93">
        <f t="shared" si="117"/>
        <v>140000</v>
      </c>
      <c r="D324" s="93">
        <f t="shared" si="118"/>
        <v>0</v>
      </c>
      <c r="E324" s="93">
        <f t="shared" si="118"/>
        <v>140000</v>
      </c>
      <c r="F324" s="93">
        <f t="shared" si="118"/>
        <v>0</v>
      </c>
      <c r="G324" s="93">
        <f t="shared" si="118"/>
        <v>0</v>
      </c>
      <c r="H324" s="93">
        <f t="shared" si="118"/>
        <v>0</v>
      </c>
      <c r="I324" s="93">
        <f t="shared" si="118"/>
        <v>0</v>
      </c>
      <c r="J324" s="93">
        <f t="shared" si="118"/>
        <v>0</v>
      </c>
      <c r="K324" s="93">
        <f t="shared" si="118"/>
        <v>0</v>
      </c>
      <c r="L324" s="93">
        <f>C324</f>
        <v>140000</v>
      </c>
      <c r="M324" s="93">
        <f>L324</f>
        <v>140000</v>
      </c>
    </row>
    <row r="325" spans="1:13" s="90" customFormat="1" ht="25.5">
      <c r="A325" s="115">
        <v>424</v>
      </c>
      <c r="B325" s="89" t="s">
        <v>134</v>
      </c>
      <c r="C325" s="93">
        <f t="shared" si="117"/>
        <v>140000</v>
      </c>
      <c r="D325" s="93">
        <f t="shared" si="118"/>
        <v>0</v>
      </c>
      <c r="E325" s="93">
        <f t="shared" si="118"/>
        <v>140000</v>
      </c>
      <c r="F325" s="93">
        <f t="shared" si="118"/>
        <v>0</v>
      </c>
      <c r="G325" s="93">
        <f t="shared" si="118"/>
        <v>0</v>
      </c>
      <c r="H325" s="93">
        <f t="shared" si="118"/>
        <v>0</v>
      </c>
      <c r="I325" s="93">
        <f t="shared" si="118"/>
        <v>0</v>
      </c>
      <c r="J325" s="93">
        <f t="shared" si="118"/>
        <v>0</v>
      </c>
      <c r="K325" s="93">
        <f t="shared" si="118"/>
        <v>0</v>
      </c>
      <c r="L325" s="93">
        <f t="shared" si="118"/>
        <v>0</v>
      </c>
      <c r="M325" s="93">
        <f t="shared" si="118"/>
        <v>0</v>
      </c>
    </row>
    <row r="326" spans="1:13" ht="12.75">
      <c r="A326" s="114">
        <v>4241</v>
      </c>
      <c r="B326" s="82" t="s">
        <v>145</v>
      </c>
      <c r="C326" s="94">
        <f t="shared" si="117"/>
        <v>140000</v>
      </c>
      <c r="D326" s="94"/>
      <c r="E326" s="94">
        <v>140000</v>
      </c>
      <c r="F326" s="94"/>
      <c r="G326" s="94"/>
      <c r="H326" s="94"/>
      <c r="I326" s="94"/>
      <c r="J326" s="94"/>
      <c r="K326" s="94"/>
      <c r="L326" s="94"/>
      <c r="M326" s="94"/>
    </row>
    <row r="327" spans="1:13" ht="51">
      <c r="A327" s="113" t="s">
        <v>94</v>
      </c>
      <c r="B327" s="97" t="s">
        <v>95</v>
      </c>
      <c r="C327" s="98">
        <f>SUM(C328)</f>
        <v>0</v>
      </c>
      <c r="D327" s="98">
        <f aca="true" t="shared" si="119" ref="D327:M330">SUM(D328)</f>
        <v>0</v>
      </c>
      <c r="E327" s="98">
        <f t="shared" si="119"/>
        <v>0</v>
      </c>
      <c r="F327" s="98">
        <f t="shared" si="119"/>
        <v>0</v>
      </c>
      <c r="G327" s="98">
        <f t="shared" si="119"/>
        <v>0</v>
      </c>
      <c r="H327" s="98">
        <f t="shared" si="119"/>
        <v>0</v>
      </c>
      <c r="I327" s="98">
        <f t="shared" si="119"/>
        <v>0</v>
      </c>
      <c r="J327" s="98">
        <f t="shared" si="119"/>
        <v>0</v>
      </c>
      <c r="K327" s="98">
        <f t="shared" si="119"/>
        <v>0</v>
      </c>
      <c r="L327" s="98">
        <f t="shared" si="119"/>
        <v>0</v>
      </c>
      <c r="M327" s="98">
        <f t="shared" si="119"/>
        <v>0</v>
      </c>
    </row>
    <row r="328" spans="1:13" s="90" customFormat="1" ht="12.75">
      <c r="A328" s="54">
        <v>3</v>
      </c>
      <c r="B328" s="88" t="s">
        <v>37</v>
      </c>
      <c r="C328" s="92">
        <f>SUM(C329)</f>
        <v>0</v>
      </c>
      <c r="D328" s="92">
        <f t="shared" si="119"/>
        <v>0</v>
      </c>
      <c r="E328" s="92">
        <f t="shared" si="119"/>
        <v>0</v>
      </c>
      <c r="F328" s="92">
        <f t="shared" si="119"/>
        <v>0</v>
      </c>
      <c r="G328" s="92">
        <f t="shared" si="119"/>
        <v>0</v>
      </c>
      <c r="H328" s="92">
        <f t="shared" si="119"/>
        <v>0</v>
      </c>
      <c r="I328" s="92">
        <f t="shared" si="119"/>
        <v>0</v>
      </c>
      <c r="J328" s="92">
        <f t="shared" si="119"/>
        <v>0</v>
      </c>
      <c r="K328" s="92">
        <f t="shared" si="119"/>
        <v>0</v>
      </c>
      <c r="L328" s="92">
        <f t="shared" si="119"/>
        <v>0</v>
      </c>
      <c r="M328" s="92">
        <f t="shared" si="119"/>
        <v>0</v>
      </c>
    </row>
    <row r="329" spans="1:13" s="90" customFormat="1" ht="12.75">
      <c r="A329" s="54">
        <v>32</v>
      </c>
      <c r="B329" s="88" t="s">
        <v>18</v>
      </c>
      <c r="C329" s="92">
        <f>SUM(C330)</f>
        <v>0</v>
      </c>
      <c r="D329" s="92">
        <f t="shared" si="119"/>
        <v>0</v>
      </c>
      <c r="E329" s="92">
        <f t="shared" si="119"/>
        <v>0</v>
      </c>
      <c r="F329" s="92">
        <f t="shared" si="119"/>
        <v>0</v>
      </c>
      <c r="G329" s="92">
        <f t="shared" si="119"/>
        <v>0</v>
      </c>
      <c r="H329" s="92">
        <f t="shared" si="119"/>
        <v>0</v>
      </c>
      <c r="I329" s="92">
        <f t="shared" si="119"/>
        <v>0</v>
      </c>
      <c r="J329" s="92">
        <f t="shared" si="119"/>
        <v>0</v>
      </c>
      <c r="K329" s="92">
        <f t="shared" si="119"/>
        <v>0</v>
      </c>
      <c r="L329" s="92">
        <f t="shared" si="119"/>
        <v>0</v>
      </c>
      <c r="M329" s="92">
        <f t="shared" si="119"/>
        <v>0</v>
      </c>
    </row>
    <row r="330" spans="1:13" s="90" customFormat="1" ht="25.5">
      <c r="A330" s="54">
        <v>329</v>
      </c>
      <c r="B330" s="88" t="s">
        <v>109</v>
      </c>
      <c r="C330" s="92">
        <f>SUM(C331)</f>
        <v>0</v>
      </c>
      <c r="D330" s="92">
        <f t="shared" si="119"/>
        <v>0</v>
      </c>
      <c r="E330" s="92">
        <f t="shared" si="119"/>
        <v>0</v>
      </c>
      <c r="F330" s="92">
        <f t="shared" si="119"/>
        <v>0</v>
      </c>
      <c r="G330" s="92">
        <f t="shared" si="119"/>
        <v>0</v>
      </c>
      <c r="H330" s="92">
        <f t="shared" si="119"/>
        <v>0</v>
      </c>
      <c r="I330" s="92">
        <f t="shared" si="119"/>
        <v>0</v>
      </c>
      <c r="J330" s="92">
        <f t="shared" si="119"/>
        <v>0</v>
      </c>
      <c r="K330" s="92">
        <f t="shared" si="119"/>
        <v>0</v>
      </c>
      <c r="L330" s="92">
        <f t="shared" si="119"/>
        <v>0</v>
      </c>
      <c r="M330" s="92">
        <f t="shared" si="119"/>
        <v>0</v>
      </c>
    </row>
    <row r="331" spans="1:13" ht="12.75">
      <c r="A331" s="114">
        <v>3299</v>
      </c>
      <c r="B331" s="82" t="s">
        <v>109</v>
      </c>
      <c r="C331" s="94">
        <v>0</v>
      </c>
      <c r="D331" s="94"/>
      <c r="E331" s="94">
        <v>0</v>
      </c>
      <c r="F331" s="94"/>
      <c r="G331" s="94"/>
      <c r="H331" s="94"/>
      <c r="I331" s="94"/>
      <c r="J331" s="94"/>
      <c r="K331" s="94"/>
      <c r="L331" s="94"/>
      <c r="M331" s="9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5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0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78"/>
      <c r="B2" s="178"/>
      <c r="C2" s="178"/>
      <c r="D2" s="178"/>
      <c r="E2" s="178"/>
      <c r="F2" s="178"/>
      <c r="G2" s="178"/>
      <c r="H2" s="178"/>
    </row>
    <row r="3" spans="1:8" ht="48" customHeight="1">
      <c r="A3" s="179" t="s">
        <v>166</v>
      </c>
      <c r="B3" s="179"/>
      <c r="C3" s="179"/>
      <c r="D3" s="179"/>
      <c r="E3" s="179"/>
      <c r="F3" s="179"/>
      <c r="G3" s="179"/>
      <c r="H3" s="179"/>
    </row>
    <row r="4" spans="1:8" s="47" customFormat="1" ht="26.25" customHeight="1">
      <c r="A4" s="179" t="s">
        <v>25</v>
      </c>
      <c r="B4" s="179"/>
      <c r="C4" s="179"/>
      <c r="D4" s="179"/>
      <c r="E4" s="179"/>
      <c r="F4" s="179"/>
      <c r="G4" s="180"/>
      <c r="H4" s="180"/>
    </row>
    <row r="5" spans="1:5" ht="15.75" customHeight="1">
      <c r="A5" s="48"/>
      <c r="B5" s="49"/>
      <c r="C5" s="49"/>
      <c r="D5" s="49"/>
      <c r="E5" s="49"/>
    </row>
    <row r="6" spans="1:9" ht="27.75" customHeight="1">
      <c r="A6" s="50"/>
      <c r="B6" s="51"/>
      <c r="C6" s="51"/>
      <c r="D6" s="52"/>
      <c r="E6" s="53"/>
      <c r="F6" s="54" t="s">
        <v>167</v>
      </c>
      <c r="G6" s="54" t="s">
        <v>168</v>
      </c>
      <c r="H6" s="55" t="s">
        <v>169</v>
      </c>
      <c r="I6" s="56"/>
    </row>
    <row r="7" spans="1:9" ht="27.75" customHeight="1">
      <c r="A7" s="181" t="s">
        <v>26</v>
      </c>
      <c r="B7" s="182"/>
      <c r="C7" s="182"/>
      <c r="D7" s="182"/>
      <c r="E7" s="183"/>
      <c r="F7" s="66">
        <f>+F8+F9</f>
        <v>12500</v>
      </c>
      <c r="G7" s="66">
        <f>G8+G9</f>
        <v>0</v>
      </c>
      <c r="H7" s="66">
        <f>+H8+H9</f>
        <v>0</v>
      </c>
      <c r="I7" s="64"/>
    </row>
    <row r="8" spans="1:8" ht="22.5" customHeight="1">
      <c r="A8" s="184" t="s">
        <v>0</v>
      </c>
      <c r="B8" s="185"/>
      <c r="C8" s="185"/>
      <c r="D8" s="185"/>
      <c r="E8" s="186"/>
      <c r="F8" s="69">
        <v>12500</v>
      </c>
      <c r="G8" s="69"/>
      <c r="H8" s="69"/>
    </row>
    <row r="9" spans="1:8" ht="22.5" customHeight="1">
      <c r="A9" s="187" t="s">
        <v>28</v>
      </c>
      <c r="B9" s="186"/>
      <c r="C9" s="186"/>
      <c r="D9" s="186"/>
      <c r="E9" s="186"/>
      <c r="F9" s="69"/>
      <c r="G9" s="69"/>
      <c r="H9" s="69"/>
    </row>
    <row r="10" spans="1:8" ht="22.5" customHeight="1">
      <c r="A10" s="65" t="s">
        <v>27</v>
      </c>
      <c r="B10" s="152"/>
      <c r="C10" s="152"/>
      <c r="D10" s="152"/>
      <c r="E10" s="152"/>
      <c r="F10" s="66">
        <f>+F11+F12</f>
        <v>21500</v>
      </c>
      <c r="G10" s="66">
        <f>+G11+G12</f>
        <v>0</v>
      </c>
      <c r="H10" s="66">
        <f>+H11+H12</f>
        <v>0</v>
      </c>
    </row>
    <row r="11" spans="1:10" ht="22.5" customHeight="1">
      <c r="A11" s="188" t="s">
        <v>1</v>
      </c>
      <c r="B11" s="185"/>
      <c r="C11" s="185"/>
      <c r="D11" s="185"/>
      <c r="E11" s="189"/>
      <c r="F11" s="69">
        <v>21500</v>
      </c>
      <c r="G11" s="69"/>
      <c r="H11" s="58"/>
      <c r="I11" s="37"/>
      <c r="J11" s="37"/>
    </row>
    <row r="12" spans="1:10" ht="22.5" customHeight="1">
      <c r="A12" s="190" t="s">
        <v>30</v>
      </c>
      <c r="B12" s="186"/>
      <c r="C12" s="186"/>
      <c r="D12" s="186"/>
      <c r="E12" s="186"/>
      <c r="F12" s="57"/>
      <c r="G12" s="57"/>
      <c r="H12" s="58"/>
      <c r="I12" s="37"/>
      <c r="J12" s="37"/>
    </row>
    <row r="13" spans="1:10" ht="22.5" customHeight="1">
      <c r="A13" s="191" t="s">
        <v>2</v>
      </c>
      <c r="B13" s="182"/>
      <c r="C13" s="182"/>
      <c r="D13" s="182"/>
      <c r="E13" s="182"/>
      <c r="F13" s="67">
        <f>+F7-F10</f>
        <v>-9000</v>
      </c>
      <c r="G13" s="67">
        <f>+G7-G10</f>
        <v>0</v>
      </c>
      <c r="H13" s="67">
        <f>+H7-H10</f>
        <v>0</v>
      </c>
      <c r="J13" s="37"/>
    </row>
    <row r="14" spans="1:8" ht="25.5" customHeight="1">
      <c r="A14" s="179"/>
      <c r="B14" s="192"/>
      <c r="C14" s="192"/>
      <c r="D14" s="192"/>
      <c r="E14" s="192"/>
      <c r="F14" s="193"/>
      <c r="G14" s="193"/>
      <c r="H14" s="193"/>
    </row>
    <row r="15" spans="1:10" ht="27.75" customHeight="1">
      <c r="A15" s="50"/>
      <c r="B15" s="51"/>
      <c r="C15" s="51"/>
      <c r="D15" s="52"/>
      <c r="E15" s="53"/>
      <c r="F15" s="54" t="s">
        <v>34</v>
      </c>
      <c r="G15" s="54" t="s">
        <v>35</v>
      </c>
      <c r="H15" s="55" t="s">
        <v>36</v>
      </c>
      <c r="J15" s="37"/>
    </row>
    <row r="16" spans="1:10" ht="30.75" customHeight="1">
      <c r="A16" s="194" t="s">
        <v>31</v>
      </c>
      <c r="B16" s="195"/>
      <c r="C16" s="195"/>
      <c r="D16" s="195"/>
      <c r="E16" s="196"/>
      <c r="F16" s="70">
        <v>9000</v>
      </c>
      <c r="G16" s="70"/>
      <c r="H16" s="71"/>
      <c r="J16" s="37"/>
    </row>
    <row r="17" spans="1:10" ht="34.5" customHeight="1">
      <c r="A17" s="197" t="s">
        <v>32</v>
      </c>
      <c r="B17" s="198"/>
      <c r="C17" s="198"/>
      <c r="D17" s="198"/>
      <c r="E17" s="199"/>
      <c r="F17" s="72">
        <v>9000</v>
      </c>
      <c r="G17" s="72"/>
      <c r="H17" s="67"/>
      <c r="J17" s="37"/>
    </row>
    <row r="18" spans="1:10" s="42" customFormat="1" ht="25.5" customHeight="1">
      <c r="A18" s="202"/>
      <c r="B18" s="192"/>
      <c r="C18" s="192"/>
      <c r="D18" s="192"/>
      <c r="E18" s="192"/>
      <c r="F18" s="193"/>
      <c r="G18" s="193"/>
      <c r="H18" s="193"/>
      <c r="J18" s="73"/>
    </row>
    <row r="19" spans="1:11" s="42" customFormat="1" ht="27.75" customHeight="1">
      <c r="A19" s="50"/>
      <c r="B19" s="51"/>
      <c r="C19" s="51"/>
      <c r="D19" s="52"/>
      <c r="E19" s="53"/>
      <c r="F19" s="54" t="s">
        <v>34</v>
      </c>
      <c r="G19" s="54" t="s">
        <v>35</v>
      </c>
      <c r="H19" s="55" t="s">
        <v>36</v>
      </c>
      <c r="J19" s="73"/>
      <c r="K19" s="73"/>
    </row>
    <row r="20" spans="1:10" s="42" customFormat="1" ht="22.5" customHeight="1">
      <c r="A20" s="184" t="s">
        <v>3</v>
      </c>
      <c r="B20" s="185"/>
      <c r="C20" s="185"/>
      <c r="D20" s="185"/>
      <c r="E20" s="185"/>
      <c r="F20" s="57"/>
      <c r="G20" s="57"/>
      <c r="H20" s="57"/>
      <c r="J20" s="73"/>
    </row>
    <row r="21" spans="1:8" s="42" customFormat="1" ht="33.75" customHeight="1">
      <c r="A21" s="184" t="s">
        <v>4</v>
      </c>
      <c r="B21" s="185"/>
      <c r="C21" s="185"/>
      <c r="D21" s="185"/>
      <c r="E21" s="185"/>
      <c r="F21" s="57"/>
      <c r="G21" s="57"/>
      <c r="H21" s="57"/>
    </row>
    <row r="22" spans="1:11" s="42" customFormat="1" ht="22.5" customHeight="1">
      <c r="A22" s="191" t="s">
        <v>5</v>
      </c>
      <c r="B22" s="182"/>
      <c r="C22" s="182"/>
      <c r="D22" s="182"/>
      <c r="E22" s="182"/>
      <c r="F22" s="66">
        <f>F20-F21</f>
        <v>0</v>
      </c>
      <c r="G22" s="66">
        <f>G20-G21</f>
        <v>0</v>
      </c>
      <c r="H22" s="66">
        <f>H20-H21</f>
        <v>0</v>
      </c>
      <c r="J22" s="74"/>
      <c r="K22" s="73"/>
    </row>
    <row r="23" spans="1:8" s="42" customFormat="1" ht="25.5" customHeight="1">
      <c r="A23" s="202"/>
      <c r="B23" s="192"/>
      <c r="C23" s="192"/>
      <c r="D23" s="192"/>
      <c r="E23" s="192"/>
      <c r="F23" s="193"/>
      <c r="G23" s="193"/>
      <c r="H23" s="193"/>
    </row>
    <row r="24" spans="1:8" s="42" customFormat="1" ht="22.5" customHeight="1">
      <c r="A24" s="188" t="s">
        <v>6</v>
      </c>
      <c r="B24" s="185"/>
      <c r="C24" s="185"/>
      <c r="D24" s="185"/>
      <c r="E24" s="185"/>
      <c r="F24" s="57">
        <f>IF((F13+F17+F22)&lt;&gt;0,"NESLAGANJE ZBROJA",(F13+F17+F22))</f>
        <v>0</v>
      </c>
      <c r="G24" s="57">
        <f>IF((G13+G17+G22)&lt;&gt;0,"NESLAGANJE ZBROJA",(G13+G17+G22))</f>
        <v>0</v>
      </c>
      <c r="H24" s="57">
        <f>IF((H13+H17+H22)&lt;&gt;0,"NESLAGANJE ZBROJA",(H13+H17+H22))</f>
        <v>0</v>
      </c>
    </row>
    <row r="25" spans="1:5" s="42" customFormat="1" ht="18" customHeight="1">
      <c r="A25" s="59"/>
      <c r="B25" s="49"/>
      <c r="C25" s="49"/>
      <c r="D25" s="49"/>
      <c r="E25" s="49"/>
    </row>
    <row r="26" spans="1:8" ht="42" customHeight="1">
      <c r="A26" s="200" t="s">
        <v>33</v>
      </c>
      <c r="B26" s="201"/>
      <c r="C26" s="201"/>
      <c r="D26" s="201"/>
      <c r="E26" s="201"/>
      <c r="F26" s="201"/>
      <c r="G26" s="201"/>
      <c r="H26" s="201"/>
    </row>
    <row r="27" ht="12.75">
      <c r="E27" s="75"/>
    </row>
    <row r="31" spans="6:8" ht="12.75">
      <c r="F31" s="37"/>
      <c r="G31" s="37"/>
      <c r="H31" s="37"/>
    </row>
    <row r="32" spans="6:8" ht="12.75">
      <c r="F32" s="37"/>
      <c r="G32" s="37"/>
      <c r="H32" s="37"/>
    </row>
    <row r="33" spans="5:8" ht="12.75">
      <c r="E33" s="76"/>
      <c r="F33" s="39"/>
      <c r="G33" s="39"/>
      <c r="H33" s="39"/>
    </row>
    <row r="34" spans="5:8" ht="12.75">
      <c r="E34" s="76"/>
      <c r="F34" s="37"/>
      <c r="G34" s="37"/>
      <c r="H34" s="37"/>
    </row>
    <row r="35" spans="5:8" ht="12.75">
      <c r="E35" s="76"/>
      <c r="F35" s="37"/>
      <c r="G35" s="37"/>
      <c r="H35" s="37"/>
    </row>
    <row r="36" spans="5:8" ht="12.75">
      <c r="E36" s="76"/>
      <c r="F36" s="37"/>
      <c r="G36" s="37"/>
      <c r="H36" s="37"/>
    </row>
    <row r="37" spans="5:8" ht="12.75">
      <c r="E37" s="76"/>
      <c r="F37" s="37"/>
      <c r="G37" s="37"/>
      <c r="H37" s="37"/>
    </row>
    <row r="38" ht="12.75">
      <c r="E38" s="76"/>
    </row>
    <row r="43" ht="12.75">
      <c r="F43" s="37"/>
    </row>
    <row r="44" ht="12.75">
      <c r="F44" s="37"/>
    </row>
    <row r="45" ht="12.75">
      <c r="F45" s="3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Melita</cp:lastModifiedBy>
  <cp:lastPrinted>2021-12-17T11:57:39Z</cp:lastPrinted>
  <dcterms:created xsi:type="dcterms:W3CDTF">2013-09-11T11:00:21Z</dcterms:created>
  <dcterms:modified xsi:type="dcterms:W3CDTF">2022-01-04T09:53:30Z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